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730" windowHeight="7770" tabRatio="731" activeTab="0"/>
  </bookViews>
  <sheets>
    <sheet name="様式1-1" sheetId="1" r:id="rId1"/>
    <sheet name="様式1-2" sheetId="2" r:id="rId2"/>
    <sheet name="様式1-3" sheetId="3" r:id="rId3"/>
    <sheet name="様式2" sheetId="4" r:id="rId4"/>
    <sheet name="様式4 " sheetId="5" r:id="rId5"/>
    <sheet name="様式4-1" sheetId="6" r:id="rId6"/>
    <sheet name="様式4-2" sheetId="7" r:id="rId7"/>
    <sheet name="様式4-3概要" sheetId="8" r:id="rId8"/>
    <sheet name="様式4-3システム図" sheetId="9" r:id="rId9"/>
    <sheet name="様式4-4概要" sheetId="10" r:id="rId10"/>
    <sheet name="様式4-4電気系統図" sheetId="11" r:id="rId11"/>
    <sheet name="様式4-5" sheetId="12" r:id="rId12"/>
    <sheet name="様式4-6" sheetId="13" r:id="rId13"/>
    <sheet name="様式4-7" sheetId="14" r:id="rId14"/>
    <sheet name="様式4-8-a" sheetId="15" r:id="rId15"/>
    <sheet name="別紙4-1(一年実績あり)" sheetId="16" r:id="rId16"/>
    <sheet name="別紙4-1 (一年実績なし)" sheetId="17" r:id="rId17"/>
    <sheet name="様式4-8-b" sheetId="18" r:id="rId18"/>
    <sheet name="様式4-8-c" sheetId="19" r:id="rId19"/>
    <sheet name="様式4-9 (その他・受賞歴)" sheetId="20" r:id="rId20"/>
    <sheet name="様式4-9(特許・文献)" sheetId="21" r:id="rId21"/>
  </sheets>
  <definedNames>
    <definedName name="_xlnm.Print_Area" localSheetId="16">'別紙4-1 (一年実績なし)'!$B$1:$Q$160</definedName>
    <definedName name="_xlnm.Print_Area" localSheetId="15">'別紙4-1(一年実績あり)'!$B$1:$Q$112</definedName>
    <definedName name="_xlnm.Print_Area" localSheetId="0">'様式1-1'!$B$1:$Q$49</definedName>
    <definedName name="_xlnm.Print_Area" localSheetId="1">'様式1-2'!$B$1:$Q$26</definedName>
    <definedName name="_xlnm.Print_Area" localSheetId="2">'様式1-3'!$B$1:$Q$26</definedName>
    <definedName name="_xlnm.Print_Area" localSheetId="3">'様式2'!$B$1:$Q$44</definedName>
    <definedName name="_xlnm.Print_Area" localSheetId="4">'様式4 '!$B$1:$Q$40</definedName>
    <definedName name="_xlnm.Print_Area" localSheetId="5">'様式4-1'!$B$1:$Q$45</definedName>
    <definedName name="_xlnm.Print_Area" localSheetId="6">'様式4-2'!$B$1:$Q$39</definedName>
    <definedName name="_xlnm.Print_Area" localSheetId="8">'様式4-3システム図'!$B$1:$Q$39</definedName>
    <definedName name="_xlnm.Print_Area" localSheetId="7">'様式4-3概要'!$B$1:$Q$39</definedName>
    <definedName name="_xlnm.Print_Area" localSheetId="9">'様式4-4概要'!$B$1:$Q$39</definedName>
    <definedName name="_xlnm.Print_Area" localSheetId="10">'様式4-4電気系統図'!$B$1:$Q$39</definedName>
    <definedName name="_xlnm.Print_Area" localSheetId="11">'様式4-5'!$B$1:$Q$36</definedName>
    <definedName name="_xlnm.Print_Area" localSheetId="12">'様式4-6'!$B$1:$Q$38</definedName>
    <definedName name="_xlnm.Print_Area" localSheetId="13">'様式4-7'!$B$1:$Q$38</definedName>
    <definedName name="_xlnm.Print_Area" localSheetId="14">'様式4-8-a'!$B$1:$Q$34</definedName>
    <definedName name="_xlnm.Print_Area" localSheetId="17">'様式4-8-b'!$B$1:$Q$38</definedName>
    <definedName name="_xlnm.Print_Area" localSheetId="18">'様式4-8-c'!$B$1:$Q$39</definedName>
    <definedName name="_xlnm.Print_Area" localSheetId="19">'様式4-9 (その他・受賞歴)'!$B$1:$Q$36</definedName>
    <definedName name="_xlnm.Print_Area" localSheetId="20">'様式4-9(特許・文献)'!$B$1:$Q$36</definedName>
    <definedName name="Z_A07E16F3_80A2_4E9D_9AB0_9293046D7B7D_.wvu.PrintArea" localSheetId="17" hidden="1">'様式4-8-b'!$B$1:$Q$38</definedName>
    <definedName name="Z_A07E16F3_80A2_4E9D_9AB0_9293046D7B7D_.wvu.PrintArea" localSheetId="18" hidden="1">'様式4-8-c'!$B$1:$Q$39</definedName>
  </definedNames>
  <calcPr fullCalcOnLoad="1"/>
</workbook>
</file>

<file path=xl/sharedStrings.xml><?xml version="1.0" encoding="utf-8"?>
<sst xmlns="http://schemas.openxmlformats.org/spreadsheetml/2006/main" count="1142" uniqueCount="493">
  <si>
    <t>審査受付年月日：　　</t>
  </si>
  <si>
    <t>月</t>
  </si>
  <si>
    <t>日</t>
  </si>
  <si>
    <t>様式　１-１</t>
  </si>
  <si>
    <t>事務局記載</t>
  </si>
  <si>
    <t>応募番号：</t>
  </si>
  <si>
    <t>－</t>
  </si>
  <si>
    <t>改</t>
  </si>
  <si>
    <t>コージェネ大賞　応募概要</t>
  </si>
  <si>
    <t>ID</t>
  </si>
  <si>
    <t>一般財団法人　コージェネレーション・エネルギー高度利用センター</t>
  </si>
  <si>
    <t>理事長　柏木　孝夫　殿</t>
  </si>
  <si>
    <t>【応募代表者】</t>
  </si>
  <si>
    <t>住所：</t>
  </si>
  <si>
    <t>〒</t>
  </si>
  <si>
    <t>企業・団体名：</t>
  </si>
  <si>
    <t>氏名：</t>
  </si>
  <si>
    <t>以下の部門・カテゴリーで応募いたします。</t>
  </si>
  <si>
    <t>部門：</t>
  </si>
  <si>
    <t>カテゴリー：</t>
  </si>
  <si>
    <t>民生用部門または産業用部門に応募の場合</t>
  </si>
  <si>
    <t>増設又は改善事例</t>
  </si>
  <si>
    <t>件名</t>
  </si>
  <si>
    <t>件名
文字数</t>
  </si>
  <si>
    <t>40字以内目安</t>
  </si>
  <si>
    <t>注記）</t>
  </si>
  <si>
    <t>１）システムの特徴や評価ポイントを要約し、応募内容がわかりやすい名称としてください。</t>
  </si>
  <si>
    <t>２）企業名・商品名など宣伝的な記述を避けてください。</t>
  </si>
  <si>
    <t>３）公表時の件名については、事務局より個別に調整させていただくことがあります。</t>
  </si>
  <si>
    <t>応募概要</t>
  </si>
  <si>
    <t>応募概要
文字数</t>
  </si>
  <si>
    <t>400字以内目安</t>
  </si>
  <si>
    <t>参考：改行はAlt+Enterで可</t>
  </si>
  <si>
    <t>注記１）</t>
  </si>
  <si>
    <t>民生用部門・産業用部門は導入背景、設備情報（設置場所、コージェネ容量・台数、燃料、排熱利用用途、導入（改善）時期、逆潮有無など）、システムの特長など全体がわかるように記載ください。</t>
  </si>
  <si>
    <t>　　２）</t>
  </si>
  <si>
    <t>技術開発部門は製品（原動機等）・システム（EMS等）・ビジネスモデルなどの分類、開発の目的、ターゲット市場（業務・産業等）などの視点を交えて、システムの特長を記載ください。</t>
  </si>
  <si>
    <t>　　３）</t>
  </si>
  <si>
    <t>受賞案件発表時、応募概要を公開させていただくことがあります。</t>
  </si>
  <si>
    <t>様式　１-２</t>
  </si>
  <si>
    <t>コージェネ大賞　連絡先</t>
  </si>
  <si>
    <t>応募者概要・連絡先（代表）</t>
  </si>
  <si>
    <t>住所</t>
  </si>
  <si>
    <t>企業・
団体名</t>
  </si>
  <si>
    <t>担　当　者(※2)</t>
  </si>
  <si>
    <t>氏名</t>
  </si>
  <si>
    <t>業種</t>
  </si>
  <si>
    <t>部署</t>
  </si>
  <si>
    <t>事業内容
（※1）</t>
  </si>
  <si>
    <t>役職</t>
  </si>
  <si>
    <t>主要製品（※1）</t>
  </si>
  <si>
    <t>E-mail</t>
  </si>
  <si>
    <t>資本金（※1）</t>
  </si>
  <si>
    <t>TEL</t>
  </si>
  <si>
    <t>従業員数（※1）</t>
  </si>
  <si>
    <t>FAX</t>
  </si>
  <si>
    <t>応募者概要・連絡先（共同１）</t>
  </si>
  <si>
    <t>備考：</t>
  </si>
  <si>
    <t>連絡先優先順位、確認事項の送付先を別に指定する場合等、備考欄に明記ください。　　参考：改行はAlt+Enterで可</t>
  </si>
  <si>
    <t>※1　地方自治体等公共施設の場合、記載不要。</t>
  </si>
  <si>
    <t>注記）　共同申請者は3者以内を基本とします。</t>
  </si>
  <si>
    <t>様式　１-３</t>
  </si>
  <si>
    <t>応募者概要・連絡先（共同２）</t>
  </si>
  <si>
    <t>応募者概要・連絡先（共同３）</t>
  </si>
  <si>
    <t>年</t>
  </si>
  <si>
    <t>様式　２</t>
  </si>
  <si>
    <t>コージェネ大賞　応募要件確認書</t>
  </si>
  <si>
    <t>ID</t>
  </si>
  <si>
    <t>件名</t>
  </si>
  <si>
    <t>コージェネ大賞の応募内容について</t>
  </si>
  <si>
    <t>1）</t>
  </si>
  <si>
    <t>本表彰制度の目的を損なうような行為、もしくは虚偽の記載等の不正行為</t>
  </si>
  <si>
    <t>2）</t>
  </si>
  <si>
    <t>他の特許等の侵害および係争中</t>
  </si>
  <si>
    <t>はなく、法令遵守していることを申告します。</t>
  </si>
  <si>
    <t>アンケートにご協力ください</t>
  </si>
  <si>
    <t>1.コージェネ大賞を知ったきっかけ</t>
  </si>
  <si>
    <t>□</t>
  </si>
  <si>
    <t>コージェネ財団ホームページ</t>
  </si>
  <si>
    <t>新聞、広告、一般誌等</t>
  </si>
  <si>
    <t>財団主催の特別講演会、シンポジウム</t>
  </si>
  <si>
    <t>自治体、経済産業局等の案内</t>
  </si>
  <si>
    <t>団体からの案内（団体名：　　　　　　　　　　　　　　　　　　　　</t>
  </si>
  <si>
    <t>）</t>
  </si>
  <si>
    <t>メールマガジン（送付元：　　　　　　　　　　　　　　　　　　　　　　　　　　　</t>
  </si>
  <si>
    <t xml:space="preserve">イベント（イベント名： </t>
  </si>
  <si>
    <t xml:space="preserve">その他（具体的に： </t>
  </si>
  <si>
    <t>2.コージェネ大賞を応募したきっかけ</t>
  </si>
  <si>
    <t>一般誌などへ広告されるため</t>
  </si>
  <si>
    <t>ホームページなどへ掲載されるため</t>
  </si>
  <si>
    <t>イベントで事例紹介がされていたため</t>
  </si>
  <si>
    <t>ロゴが使えるため</t>
  </si>
  <si>
    <t>コージェネ大賞　応募申請書</t>
  </si>
  <si>
    <t>目次</t>
  </si>
  <si>
    <t>・・・</t>
  </si>
  <si>
    <t>2.事業概要・導入経緯</t>
  </si>
  <si>
    <t>3.システム図【必須、別添も可】</t>
  </si>
  <si>
    <t>4.電気系統図【必須、別添も可】</t>
  </si>
  <si>
    <t>9.その他、特筆すべき事項</t>
  </si>
  <si>
    <t>機種1</t>
  </si>
  <si>
    <t>機種2</t>
  </si>
  <si>
    <t>機種3</t>
  </si>
  <si>
    <t>設置場所
（住所）</t>
  </si>
  <si>
    <t>メーカー名</t>
  </si>
  <si>
    <t>原動機種類</t>
  </si>
  <si>
    <t>定格発電出力
(kW)(※1)</t>
  </si>
  <si>
    <t>台数</t>
  </si>
  <si>
    <t>燃料種類（※2）</t>
  </si>
  <si>
    <t>定格燃料消費量
(MJ/h)（※1,2)</t>
  </si>
  <si>
    <t>排熱利用用途
（※3）</t>
  </si>
  <si>
    <t>発電効率(%)
（※1,4)</t>
  </si>
  <si>
    <t>排熱回収効率(%)
（※1,4)</t>
  </si>
  <si>
    <t>蒸気</t>
  </si>
  <si>
    <t>温水</t>
  </si>
  <si>
    <t>逆潮の有無</t>
  </si>
  <si>
    <t>運用開始年月
（西暦）</t>
  </si>
  <si>
    <t>建物延床面積
(m2)(※5)</t>
  </si>
  <si>
    <t>(※1) 外気温等の影響で出力や効率が変わる場合、規格等(例：日本工業規格)の計測条件に合った数値を記入して下さい。</t>
  </si>
  <si>
    <t>(※2)複数の燃料を、切替専焼や補助燃料として使用する場合は、使用燃料をそれぞれ記入して下さい。</t>
  </si>
  <si>
    <t>(※3)冷房、暖房、給湯、製造プロセス、ボイラ給水予熱等の用途を記入して下さい。</t>
  </si>
  <si>
    <t>(※4)定格運転時の機器効率で、低位発熱量（真発熱量、LHV）基準で記入して下さい。</t>
  </si>
  <si>
    <t>　　また、排熱を蒸気・温水の2種類で回収する場合、それぞれの排熱回収効率を記入して下さい。</t>
  </si>
  <si>
    <t>注記）上記項目で表現できない内容(排熱利用機器など)があれば「3.システム図」の概要に記載下さい。</t>
  </si>
  <si>
    <t>1)導入者が取り組む事業内容とコージェネを導入した経緯・要求仕様等の関連性を明記ください。
2)導入経緯に関しては課題を明確にしてください。対策・効果は項目5,6,7で記載ください。</t>
  </si>
  <si>
    <t>事業概要</t>
  </si>
  <si>
    <t>導入経緯</t>
  </si>
  <si>
    <t>補足説明資料と合わせて5ページ以内を目安としてください。</t>
  </si>
  <si>
    <t>事業概要
文字数</t>
  </si>
  <si>
    <t>800字以内目安</t>
  </si>
  <si>
    <t>導入経緯
文字数</t>
  </si>
  <si>
    <t>概要</t>
  </si>
  <si>
    <t>概要
文字数</t>
  </si>
  <si>
    <t>文字数</t>
  </si>
  <si>
    <t>1400字以内目安</t>
  </si>
  <si>
    <t xml:space="preserve"> </t>
  </si>
  <si>
    <t>様式 ４</t>
  </si>
  <si>
    <t>(増設又は改善事例)</t>
  </si>
  <si>
    <t>1.コージェネレーションの基本データ(増設又は改善事例)</t>
  </si>
  <si>
    <t>様式4-1</t>
  </si>
  <si>
    <t>様式4-2</t>
  </si>
  <si>
    <t>様式4-3</t>
  </si>
  <si>
    <t>　概要、改造前後のシステム図</t>
  </si>
  <si>
    <t>様式4-4</t>
  </si>
  <si>
    <t>　概要、改造前後の電気系統図</t>
  </si>
  <si>
    <t>様式4-5</t>
  </si>
  <si>
    <t>様式4-6</t>
  </si>
  <si>
    <t>様式4-7</t>
  </si>
  <si>
    <t>様式 ４－１</t>
  </si>
  <si>
    <t>増設前後又は改善前後(リプレース含む)の仕様を明記ください。</t>
  </si>
  <si>
    <t>増設・改善後</t>
  </si>
  <si>
    <t>増設・改善前</t>
  </si>
  <si>
    <t>様式 ４－２</t>
  </si>
  <si>
    <t>様式４－３</t>
  </si>
  <si>
    <t>1)システムの特長を概要にまとめてください。
2)システム図は機器構成、排熱利用用途、建物間融通など全体がわかるものが望ましいです。
3)様式4-1で記述できなかった仕様やコージェネ以外のエネルギーシステムの仕様についても適宜記載ください。
　例：排熱利用機器の能力、太陽光発電の発電出力、蓄熱槽容量、他の熱源機の能力（ターボ冷凍機等）
4)添付するシステム図に様式4-8-bの計算で用いた設備構成の範囲を枠線で囲ってください。
5)再生可能エネルギー由来の燃料、廃棄物燃料(木質バイオマス用の間伐材、ごみ、大気放散ガス等)をコージェネの燃料に使用する場合、燃料の調達先・発生源等を説明ください。
6)変更前後の取組みがわかるようにまとめてください。</t>
  </si>
  <si>
    <t>概要・システム図・補足説明資料と合わせて5ページ以内を目安としてください。</t>
  </si>
  <si>
    <t>増設又は改善後　システム図</t>
  </si>
  <si>
    <t>増設又は改善前　システム図</t>
  </si>
  <si>
    <t>様式 ４－４</t>
  </si>
  <si>
    <t>1)電気系統図の特長を概要にまとめてください。
2)電気系統図は機器構成、負荷の種類（重要/防災/一般負荷）など全体の供給形態がわかるものが望ましいです。
3)変更前後の取組みがわかるようにまとめてください。</t>
  </si>
  <si>
    <t>概要・電気系統図・補足説明資料と合わせて5ページ以内を目安としてください。</t>
  </si>
  <si>
    <t>様式４－４</t>
  </si>
  <si>
    <t>増設又は改善後　電気系統図</t>
  </si>
  <si>
    <t>増設又は改善前　電気系統図</t>
  </si>
  <si>
    <t>様式 ４－５</t>
  </si>
  <si>
    <t>様式 ４－６</t>
  </si>
  <si>
    <t>様式 ４－７</t>
  </si>
  <si>
    <t>コージェネ大賞　応募申請書</t>
  </si>
  <si>
    <t>増設又は改善後　計算結果</t>
  </si>
  <si>
    <t>水色着色部を入力</t>
  </si>
  <si>
    <t>【計算式】</t>
  </si>
  <si>
    <t>【計算結果】</t>
  </si>
  <si>
    <t>増設又は改善前　計算結果</t>
  </si>
  <si>
    <t>Confidential</t>
  </si>
  <si>
    <t>別紙4-1</t>
  </si>
  <si>
    <t>a</t>
  </si>
  <si>
    <t>b</t>
  </si>
  <si>
    <t>e</t>
  </si>
  <si>
    <t>f</t>
  </si>
  <si>
    <r>
      <t>従来方式における一次エネルギー原油換算量【kL/年】E</t>
    </r>
    <r>
      <rPr>
        <vertAlign val="subscript"/>
        <sz val="9"/>
        <rFont val="ＭＳ 明朝"/>
        <family val="1"/>
      </rPr>
      <t>E</t>
    </r>
    <r>
      <rPr>
        <sz val="9"/>
        <rFont val="ＭＳ 明朝"/>
        <family val="1"/>
      </rPr>
      <t>+E</t>
    </r>
    <r>
      <rPr>
        <vertAlign val="subscript"/>
        <sz val="9"/>
        <rFont val="ＭＳ 明朝"/>
        <family val="1"/>
      </rPr>
      <t>B</t>
    </r>
    <r>
      <rPr>
        <sz val="9"/>
        <rFont val="ＭＳ 明朝"/>
        <family val="1"/>
      </rPr>
      <t>：</t>
    </r>
  </si>
  <si>
    <r>
      <t>コージェネにおける一次エネルギー原油換算量【kL/年】E</t>
    </r>
    <r>
      <rPr>
        <vertAlign val="subscript"/>
        <sz val="9"/>
        <rFont val="ＭＳ 明朝"/>
        <family val="1"/>
      </rPr>
      <t>C</t>
    </r>
    <r>
      <rPr>
        <sz val="9"/>
        <rFont val="ＭＳ 明朝"/>
        <family val="1"/>
      </rPr>
      <t>：</t>
    </r>
  </si>
  <si>
    <r>
      <t>バイオガスシステムで消費する一次エネルギー原油換算量【kL/年】E</t>
    </r>
    <r>
      <rPr>
        <vertAlign val="subscript"/>
        <sz val="9"/>
        <rFont val="ＭＳ 明朝"/>
        <family val="1"/>
      </rPr>
      <t>p</t>
    </r>
    <r>
      <rPr>
        <sz val="9"/>
        <rFont val="ＭＳ 明朝"/>
        <family val="1"/>
      </rPr>
      <t>：</t>
    </r>
  </si>
  <si>
    <t>※バイオガスシステムが無い場合はEp=0</t>
  </si>
  <si>
    <r>
      <t>一次エネルギー削減率＝{E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</si>
  <si>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一次エネルギー削減率＝(</t>
  </si>
  <si>
    <t>-</t>
  </si>
  <si>
    <t>)÷</t>
  </si>
  <si>
    <t>　＝</t>
  </si>
  <si>
    <t>-</t>
  </si>
  <si>
    <r>
      <t>【一年間の運転実績がある場合】　</t>
    </r>
    <r>
      <rPr>
        <b/>
        <sz val="18"/>
        <color indexed="10"/>
        <rFont val="ＭＳ 明朝"/>
        <family val="1"/>
      </rPr>
      <t>増設又は改善後</t>
    </r>
  </si>
  <si>
    <t>【コージェネ方式】</t>
  </si>
  <si>
    <t>【負荷】注記①</t>
  </si>
  <si>
    <t>【従来方式】</t>
  </si>
  <si>
    <t>電力</t>
  </si>
  <si>
    <t>商用電力</t>
  </si>
  <si>
    <t>kL</t>
  </si>
  <si>
    <r>
      <t>E</t>
    </r>
    <r>
      <rPr>
        <vertAlign val="subscript"/>
        <sz val="14"/>
        <color indexed="8"/>
        <rFont val="ＭＳ 明朝"/>
        <family val="1"/>
      </rPr>
      <t>C</t>
    </r>
    <r>
      <rPr>
        <sz val="14"/>
        <color indexed="8"/>
        <rFont val="ＭＳ 明朝"/>
        <family val="1"/>
      </rPr>
      <t>=</t>
    </r>
  </si>
  <si>
    <t>コージェネシステム</t>
  </si>
  <si>
    <t>温熱</t>
  </si>
  <si>
    <t>ボイラ等</t>
  </si>
  <si>
    <t>　　　　　注記②参照</t>
  </si>
  <si>
    <r>
      <t>E</t>
    </r>
    <r>
      <rPr>
        <vertAlign val="subscript"/>
        <sz val="14"/>
        <color indexed="8"/>
        <rFont val="ＭＳ 明朝"/>
        <family val="1"/>
      </rPr>
      <t>B</t>
    </r>
    <r>
      <rPr>
        <sz val="14"/>
        <color indexed="8"/>
        <rFont val="ＭＳ 明朝"/>
        <family val="1"/>
      </rPr>
      <t>=</t>
    </r>
  </si>
  <si>
    <t>注記③参照</t>
  </si>
  <si>
    <t>冷熱</t>
  </si>
  <si>
    <t>冷熱発生設備</t>
  </si>
  <si>
    <t>バイオガスシステム</t>
  </si>
  <si>
    <r>
      <t>E</t>
    </r>
    <r>
      <rPr>
        <vertAlign val="subscript"/>
        <sz val="14"/>
        <color indexed="8"/>
        <rFont val="ＭＳ 明朝"/>
        <family val="1"/>
      </rPr>
      <t>p</t>
    </r>
    <r>
      <rPr>
        <sz val="14"/>
        <color indexed="8"/>
        <rFont val="ＭＳ 明朝"/>
        <family val="1"/>
      </rPr>
      <t>=</t>
    </r>
  </si>
  <si>
    <t>注記</t>
  </si>
  <si>
    <t>①負荷はコージェネが供給できる電力・熱の範囲となります。（コージェネ系内での省エネ計算）</t>
  </si>
  <si>
    <t>②既設にコージェネシステムがある場合、既設設備の一次エネルギー削減率を含めてください。</t>
  </si>
  <si>
    <t>③バイオガスシステムを使用する場合、バイオガス発生・生成・供給に必要なエネルギーをコージェネシステムに加算のうえ、従来システムと比較ください。</t>
  </si>
  <si>
    <t>❏直近1年間の運転実績データ</t>
  </si>
  <si>
    <t>水色着色部を入力</t>
  </si>
  <si>
    <t>コージェネ運転実績データ</t>
  </si>
  <si>
    <t>9月</t>
  </si>
  <si>
    <t>10月</t>
  </si>
  <si>
    <t>11月</t>
  </si>
  <si>
    <t>12月</t>
  </si>
  <si>
    <t>1月</t>
  </si>
  <si>
    <t>2月</t>
  </si>
  <si>
    <t>3月</t>
  </si>
  <si>
    <t>4月</t>
  </si>
  <si>
    <t>5月</t>
  </si>
  <si>
    <t>6月</t>
  </si>
  <si>
    <t>7月</t>
  </si>
  <si>
    <t>8月</t>
  </si>
  <si>
    <t>計</t>
  </si>
  <si>
    <t>実績値</t>
  </si>
  <si>
    <t>コージェネ発電量【MWh】</t>
  </si>
  <si>
    <t>コージェネ補機電力【MWh】</t>
  </si>
  <si>
    <t>コージェネ燃料使用量【GJ】</t>
  </si>
  <si>
    <t>c　※1,2</t>
  </si>
  <si>
    <t>排熱利用量(蒸気)【GJ】</t>
  </si>
  <si>
    <t>d</t>
  </si>
  <si>
    <t>排熱利用量(温水)【GJ】</t>
  </si>
  <si>
    <t>排熱利用量(冷水)【GJ】</t>
  </si>
  <si>
    <t>バイオガスシステムのエネルギー【GJ】</t>
  </si>
  <si>
    <t>g  ※3</t>
  </si>
  <si>
    <t>※1 コージェネ燃料使用量【GJ】は低位発熱量基準（LHV)で入力してください。</t>
  </si>
  <si>
    <t>※2 再生可能エネルギー由来の燃料、廃棄物燃料(木質バイオマス用の間伐材、ごみ、大気放散ガス等)はコージェネ燃料使用量から除外してください。（燃料の調達先・発生源等は「3.システム図」に記載ください）</t>
  </si>
  <si>
    <t>※3 バイオガスシステムで使用するエネルギーは燃料・電気・蒸気・温水・冷水等を熱量に換算のうえ記入ください。</t>
  </si>
  <si>
    <t>❏従来方式の機器効率</t>
  </si>
  <si>
    <t>❏燃料発熱量</t>
  </si>
  <si>
    <t>❏1次エネルギー換算係数</t>
  </si>
  <si>
    <t>蒸気ボイラ効率(LHV)</t>
  </si>
  <si>
    <t>h</t>
  </si>
  <si>
    <t>燃料の低位発熱量(LHV)</t>
  </si>
  <si>
    <t>k</t>
  </si>
  <si>
    <t>MJ/Nm3</t>
  </si>
  <si>
    <t>電力</t>
  </si>
  <si>
    <t>n</t>
  </si>
  <si>
    <t>kL/MWh</t>
  </si>
  <si>
    <t>温水ボイラ効率(LHV)</t>
  </si>
  <si>
    <t>i</t>
  </si>
  <si>
    <t>燃料の高位発熱量(HHV)</t>
  </si>
  <si>
    <t>l</t>
  </si>
  <si>
    <t>熱量</t>
  </si>
  <si>
    <t>o</t>
  </si>
  <si>
    <t>kL/GJ</t>
  </si>
  <si>
    <t>冷凍機効率（COP)(LHV)</t>
  </si>
  <si>
    <t>j</t>
  </si>
  <si>
    <t>HHV/LHV</t>
  </si>
  <si>
    <t>m</t>
  </si>
  <si>
    <t>※省エネ法より</t>
  </si>
  <si>
    <t>※事業者の想定値を記載ください</t>
  </si>
  <si>
    <t>※使用する燃料に合わせて記載ください</t>
  </si>
  <si>
    <t>❏一次エネルギー削減率</t>
  </si>
  <si>
    <t>↓</t>
  </si>
  <si>
    <t>一次エネルギー使用量</t>
  </si>
  <si>
    <t>従来方式</t>
  </si>
  <si>
    <t>商用電力(コージェネ有効発電量)【kL】</t>
  </si>
  <si>
    <t>蒸気【kL】</t>
  </si>
  <si>
    <t>温水【kL】</t>
  </si>
  <si>
    <t>冷水【kL】</t>
  </si>
  <si>
    <t>コージェネ方式</t>
  </si>
  <si>
    <t>燃料使用量(HHV基準)【kL】</t>
  </si>
  <si>
    <t>省エネ率【%】</t>
  </si>
  <si>
    <t>可能であれば、以下を記入ください。加点要素(その他、特筆すべき事項)として評価する場合があります。</t>
  </si>
  <si>
    <t>❏(参考値)事業所全体でのエネルギー使用量(コージェネ燃料含む)</t>
  </si>
  <si>
    <t>❏（参考値）コージェネがなかった場合、想定される事業所全体でのエネルギー使用量</t>
  </si>
  <si>
    <t>事業所全体の使用電力【MWh/年】</t>
  </si>
  <si>
    <t>計：事業所全体のエネルギー使用量（想定）【kL/年】</t>
  </si>
  <si>
    <t>事業所全体の使用燃料(HHV)【GJ/年】</t>
  </si>
  <si>
    <t>事業所全体の使用蒸気【GJ/年】</t>
  </si>
  <si>
    <t>事業所全体の使用温水【GJ/年】</t>
  </si>
  <si>
    <t>事業所全体の使用冷水【GJ/年】</t>
  </si>
  <si>
    <t>計：事業所全体のエネルギー使用量【kL/年】</t>
  </si>
  <si>
    <r>
      <t>【一年間の運転実績がある場合】　</t>
    </r>
    <r>
      <rPr>
        <b/>
        <sz val="18"/>
        <color indexed="10"/>
        <rFont val="ＭＳ 明朝"/>
        <family val="1"/>
      </rPr>
      <t>増設又は改善前</t>
    </r>
  </si>
  <si>
    <r>
      <t>【一年間の運転実績がない場合】</t>
    </r>
    <r>
      <rPr>
        <b/>
        <sz val="18"/>
        <color indexed="10"/>
        <rFont val="ＭＳ 明朝"/>
        <family val="1"/>
      </rPr>
      <t>増設又は改善後</t>
    </r>
  </si>
  <si>
    <t>❏直近の運転実績データ</t>
  </si>
  <si>
    <t>計画値</t>
  </si>
  <si>
    <t>❏運転計画</t>
  </si>
  <si>
    <t>コージェネ運転計画</t>
  </si>
  <si>
    <t>a'</t>
  </si>
  <si>
    <t>b'</t>
  </si>
  <si>
    <t>c'</t>
  </si>
  <si>
    <t>d'</t>
  </si>
  <si>
    <t>e'</t>
  </si>
  <si>
    <t>f'</t>
  </si>
  <si>
    <t>g'</t>
  </si>
  <si>
    <t>※事業者の計画値を記載ください</t>
  </si>
  <si>
    <t>一次エネルギー使用量(実績値+計画値)</t>
  </si>
  <si>
    <t>省エネ率【%】(実績値+計画値)</t>
  </si>
  <si>
    <t>一次エネルギー使用量(計画値のみ)</t>
  </si>
  <si>
    <t>EC'=(c'*m)*o</t>
  </si>
  <si>
    <t>省エネ率【%】(計画値のみ)</t>
  </si>
  <si>
    <t>省エネ率の乖離値【%】</t>
  </si>
  <si>
    <t>※運転実績と計画値に10%ポイント以上乖離があれば、計画値を見直してください。</t>
  </si>
  <si>
    <r>
      <t>【一年間の運転実績がない場合】</t>
    </r>
    <r>
      <rPr>
        <b/>
        <sz val="18"/>
        <color indexed="10"/>
        <rFont val="ＭＳ 明朝"/>
        <family val="1"/>
      </rPr>
      <t>増設又は改善前</t>
    </r>
  </si>
  <si>
    <t>様式 ４－９</t>
  </si>
  <si>
    <t>1)当該項目は、加点要素として評価します。
例：・コージェネの有益性の外部への発信、地域と一体となった取組み等
　　・政策上の意義(余剰電力の活用)、社会的意義(節電への貢献)
　　・ブランド価値向上に資するもの。 
　　・将来の拡張性(実現可能な範囲で)</t>
  </si>
  <si>
    <t>その他</t>
  </si>
  <si>
    <t>受賞歴の有無</t>
  </si>
  <si>
    <t>その他
文字数</t>
  </si>
  <si>
    <t>受賞歴
文字数</t>
  </si>
  <si>
    <t>9.その他、特筆すべき事項【該当する場合記入】</t>
  </si>
  <si>
    <t>特許・実用新案・意匠権等の取得状況</t>
  </si>
  <si>
    <t>文献・web等への発表状況</t>
  </si>
  <si>
    <t>特許
文字数</t>
  </si>
  <si>
    <t>文献
文字数</t>
  </si>
  <si>
    <t>民</t>
  </si>
  <si>
    <t>民生用部門</t>
  </si>
  <si>
    <t>(※5) 民生用部門の場合、コージェネを導入する建物延床面積を記載下さい。</t>
  </si>
  <si>
    <t>　　また、エネルギーの面的融通を行う場合もコージェネを導入する建物延床面積を記載下さい。</t>
  </si>
  <si>
    <r>
      <t>7.非常時の優れた特性</t>
    </r>
    <r>
      <rPr>
        <sz val="8"/>
        <rFont val="ＭＳ 明朝"/>
        <family val="1"/>
      </rPr>
      <t>（防災性・電源セキュリティ・スマート性等）</t>
    </r>
  </si>
  <si>
    <r>
      <t>5.新しい取組みおよび普及展開に役立つ工夫</t>
    </r>
    <r>
      <rPr>
        <b/>
        <sz val="10"/>
        <rFont val="ＭＳ 明朝"/>
        <family val="1"/>
      </rPr>
      <t>（新規性・先導性）</t>
    </r>
  </si>
  <si>
    <t>1)従来事例とは異なる点、他への波及が期待できる点(資金調達など事業スキームの工夫も含む)を中心に記載して下さい。コージェネ単独は勿論、コージェネと他との組み合わせでも構いません。
例：・導入しにくい業種(熱電比が小さい業種)や導入しにくい地域(燃料配管未整備等)での導入の工夫点
　　・ESCOやエネルギーサービスを活用し、設備計画・メンテナンスを委託するなど導入のハードルを下げる工夫
　　・自治体等と連携やエネマネ事業者と連携し、効果的に補助金を活用(補助率向上)することで資金調達の工夫
　　・複数事業者が取り組む時の合意形成の工夫点
　　・中小事業者の取組みなど、同規模事業者が導入の参考となる工夫点
　　・新しいビジネスモデル（新しいエネルギー制度への対応等）や新技術の普及展開に関する工夫点
2)変更前後の取り組みがわかるようにまとめて下さい。</t>
  </si>
  <si>
    <r>
      <t>7.非常時の優れた特性</t>
    </r>
    <r>
      <rPr>
        <b/>
        <sz val="10"/>
        <rFont val="ＭＳ 明朝"/>
        <family val="1"/>
      </rPr>
      <t>（防災性・電源セキュリティ・スマート性等</t>
    </r>
    <r>
      <rPr>
        <b/>
        <sz val="8"/>
        <rFont val="ＭＳ 明朝"/>
        <family val="1"/>
      </rPr>
      <t>）</t>
    </r>
  </si>
  <si>
    <r>
      <t>E</t>
    </r>
    <r>
      <rPr>
        <vertAlign val="subscript"/>
        <sz val="14"/>
        <color indexed="8"/>
        <rFont val="ＭＳ 明朝"/>
        <family val="1"/>
      </rPr>
      <t>E</t>
    </r>
    <r>
      <rPr>
        <sz val="14"/>
        <color indexed="8"/>
        <rFont val="ＭＳ 明朝"/>
        <family val="1"/>
      </rPr>
      <t>=</t>
    </r>
  </si>
  <si>
    <t xml:space="preserve">バイオガスシステムのエネルギー【kL】 </t>
  </si>
  <si>
    <t>p</t>
  </si>
  <si>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</si>
  <si>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❏（参考値）事業場全体でコージェネの省エネ率</t>
  </si>
  <si>
    <r>
      <t>E</t>
    </r>
    <r>
      <rPr>
        <vertAlign val="subscript"/>
        <sz val="11"/>
        <rFont val="ＭＳ 明朝"/>
        <family val="1"/>
      </rPr>
      <t>PL1</t>
    </r>
    <r>
      <rPr>
        <sz val="11"/>
        <rFont val="ＭＳ 明朝"/>
        <family val="1"/>
      </rPr>
      <t>=p*n+(q+r+s+t)*o</t>
    </r>
  </si>
  <si>
    <t>EP'=g'*m*o</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</si>
  <si>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</si>
  <si>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-10%＜Sa-Sa'＜-10%</t>
  </si>
  <si>
    <r>
      <t>1)非常時のコージェネ設備仕様、重要負荷選定方法、</t>
    </r>
    <r>
      <rPr>
        <sz val="9"/>
        <rFont val="ＭＳ 明朝"/>
        <family val="1"/>
      </rPr>
      <t>非常時に対する運用面（定期的な防災会議や防災訓練の実施など）や社会貢献（指定避難場所など）に関する取り組み、災害発生時のコージェネの稼働実績などを記載してください。なお、非常時の対応を必要としない場合は、その理由などを記載してください。
　例：①早期給電(ブラックアウトスタート、無負荷運転待機、負荷生き残り運転、復電機能、非常用発電機との並列運転等）
　　　②早期給熱(蓄熱槽（蒸気、温水、冷水）の設置等)
　　　③冷却水確保(ラジエータ冷却方式、貯水槽設置等)
　　　④燃料確保（中圧ガス配管、備蓄燃料の確保、燃料の多重化等）
　　　⑤吸入空気確保（エアフィルターの強化等）
　　　⑥設置条件（屋上設置、地下設置で排水設備の強化等）
2)変更前後の取り組みがわかるようにまとめて下さい。</t>
    </r>
  </si>
  <si>
    <t xml:space="preserve"> </t>
  </si>
  <si>
    <t>※使用量は、外部からの購入および外部への販売がある場合は、それらを含めた値としてください。</t>
  </si>
  <si>
    <t>g  ※3</t>
  </si>
  <si>
    <t>o</t>
  </si>
  <si>
    <t>j</t>
  </si>
  <si>
    <t>一次エネルギー使用量</t>
  </si>
  <si>
    <t>Eb1=(d/h)*m*o</t>
  </si>
  <si>
    <t>Eb2=(e/i)*m*o</t>
  </si>
  <si>
    <r>
      <t>E</t>
    </r>
    <r>
      <rPr>
        <vertAlign val="subscript"/>
        <sz val="11"/>
        <rFont val="ＭＳ 明朝"/>
        <family val="1"/>
      </rPr>
      <t>B</t>
    </r>
    <r>
      <rPr>
        <sz val="11"/>
        <rFont val="ＭＳ 明朝"/>
        <family val="1"/>
      </rPr>
      <t>=Eb1+Eb2+Eb3</t>
    </r>
  </si>
  <si>
    <t xml:space="preserve">バイオガスシステムのエネルギー【kL】 </t>
  </si>
  <si>
    <r>
      <t>E</t>
    </r>
    <r>
      <rPr>
        <vertAlign val="subscript"/>
        <sz val="11"/>
        <rFont val="ＭＳ 明朝"/>
        <family val="1"/>
      </rPr>
      <t>P</t>
    </r>
    <r>
      <rPr>
        <sz val="11"/>
        <rFont val="ＭＳ 明朝"/>
        <family val="1"/>
      </rPr>
      <t>=g*m*o</t>
    </r>
  </si>
  <si>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</si>
  <si>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</si>
  <si>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q</t>
  </si>
  <si>
    <t>s</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</si>
  <si>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</si>
  <si>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t</t>
  </si>
  <si>
    <t>Confidential</t>
  </si>
  <si>
    <r>
      <t>E</t>
    </r>
    <r>
      <rPr>
        <vertAlign val="subscript"/>
        <sz val="14"/>
        <color indexed="8"/>
        <rFont val="ＭＳ 明朝"/>
        <family val="1"/>
      </rPr>
      <t>E</t>
    </r>
    <r>
      <rPr>
        <sz val="14"/>
        <color indexed="8"/>
        <rFont val="ＭＳ 明朝"/>
        <family val="1"/>
      </rPr>
      <t>=</t>
    </r>
  </si>
  <si>
    <t>kL</t>
  </si>
  <si>
    <t>コージェネシステム</t>
  </si>
  <si>
    <t>③バイオガスシステムを使用する場合、バイオガス発生・生成・供給に必要なエネルギーをコージェネシステムに加算のうえ、従来システムと比較ください。</t>
  </si>
  <si>
    <t>11月</t>
  </si>
  <si>
    <t>12月</t>
  </si>
  <si>
    <t>c　※1,2</t>
  </si>
  <si>
    <t>バイオガスシステムのエネルギー【GJ】</t>
  </si>
  <si>
    <t>h</t>
  </si>
  <si>
    <t>MJ/Nm3</t>
  </si>
  <si>
    <t>kL/MWh</t>
  </si>
  <si>
    <t>i</t>
  </si>
  <si>
    <t>l</t>
  </si>
  <si>
    <t>kL/GJ</t>
  </si>
  <si>
    <t>HHV/LHV</t>
  </si>
  <si>
    <t>※省エネ法より</t>
  </si>
  <si>
    <t>↓</t>
  </si>
  <si>
    <r>
      <t>E</t>
    </r>
    <r>
      <rPr>
        <vertAlign val="subscript"/>
        <sz val="11"/>
        <rFont val="ＭＳ 明朝"/>
        <family val="1"/>
      </rPr>
      <t>E</t>
    </r>
    <r>
      <rPr>
        <sz val="11"/>
        <rFont val="ＭＳ 明朝"/>
        <family val="1"/>
      </rPr>
      <t>=(a-b)*n</t>
    </r>
  </si>
  <si>
    <t>Eb3=(f/j)*m*o</t>
  </si>
  <si>
    <r>
      <t>E</t>
    </r>
    <r>
      <rPr>
        <vertAlign val="subscript"/>
        <sz val="11"/>
        <rFont val="ＭＳ 明朝"/>
        <family val="1"/>
      </rPr>
      <t>C</t>
    </r>
    <r>
      <rPr>
        <sz val="11"/>
        <rFont val="ＭＳ 明朝"/>
        <family val="1"/>
      </rPr>
      <t>=(c*m)*o</t>
    </r>
  </si>
  <si>
    <t>p</t>
  </si>
  <si>
    <t>❏（参考値）事業場全体でコージェネの省エネ率</t>
  </si>
  <si>
    <r>
      <t>E</t>
    </r>
    <r>
      <rPr>
        <vertAlign val="subscript"/>
        <sz val="14"/>
        <color indexed="8"/>
        <rFont val="ＭＳ 明朝"/>
        <family val="1"/>
      </rPr>
      <t>C</t>
    </r>
    <r>
      <rPr>
        <sz val="14"/>
        <color indexed="8"/>
        <rFont val="ＭＳ 明朝"/>
        <family val="1"/>
      </rPr>
      <t>=</t>
    </r>
  </si>
  <si>
    <t>コージェネシステム</t>
  </si>
  <si>
    <r>
      <t>E</t>
    </r>
    <r>
      <rPr>
        <vertAlign val="subscript"/>
        <sz val="14"/>
        <color indexed="8"/>
        <rFont val="ＭＳ 明朝"/>
        <family val="1"/>
      </rPr>
      <t>B</t>
    </r>
    <r>
      <rPr>
        <sz val="14"/>
        <color indexed="8"/>
        <rFont val="ＭＳ 明朝"/>
        <family val="1"/>
      </rPr>
      <t>=</t>
    </r>
  </si>
  <si>
    <t>kL</t>
  </si>
  <si>
    <t>バイオガスシステム</t>
  </si>
  <si>
    <t>②既設にコージェネシステムがある場合、既設設備の一次エネルギー削減率を含めてください。</t>
  </si>
  <si>
    <t>水色着色部を入力</t>
  </si>
  <si>
    <t>10月</t>
  </si>
  <si>
    <t>11月</t>
  </si>
  <si>
    <t>a</t>
  </si>
  <si>
    <t>f</t>
  </si>
  <si>
    <t>g  ※3</t>
  </si>
  <si>
    <t>Eb2'=(e'/i)*m*o</t>
  </si>
  <si>
    <t>Eb3'=(f'/j)*m*o</t>
  </si>
  <si>
    <r>
      <t>E</t>
    </r>
    <r>
      <rPr>
        <vertAlign val="subscript"/>
        <sz val="11"/>
        <rFont val="ＭＳ 明朝"/>
        <family val="1"/>
      </rPr>
      <t>B</t>
    </r>
    <r>
      <rPr>
        <sz val="11"/>
        <rFont val="ＭＳ 明朝"/>
        <family val="1"/>
      </rPr>
      <t>'=Eb1'+Eb2'+Eb3'</t>
    </r>
  </si>
  <si>
    <t>r</t>
  </si>
  <si>
    <r>
      <t>E</t>
    </r>
    <r>
      <rPr>
        <vertAlign val="subscript"/>
        <sz val="11"/>
        <rFont val="ＭＳ 明朝"/>
        <family val="1"/>
      </rPr>
      <t>PL1</t>
    </r>
    <r>
      <rPr>
        <sz val="11"/>
        <rFont val="ＭＳ 明朝"/>
        <family val="1"/>
      </rPr>
      <t>=p*n+(q+r+s+t)*o</t>
    </r>
  </si>
  <si>
    <r>
      <t>E</t>
    </r>
    <r>
      <rPr>
        <vertAlign val="subscript"/>
        <sz val="14"/>
        <color indexed="8"/>
        <rFont val="ＭＳ 明朝"/>
        <family val="1"/>
      </rPr>
      <t>B</t>
    </r>
    <r>
      <rPr>
        <sz val="14"/>
        <color indexed="8"/>
        <rFont val="ＭＳ 明朝"/>
        <family val="1"/>
      </rPr>
      <t>=</t>
    </r>
  </si>
  <si>
    <t>10月</t>
  </si>
  <si>
    <t>e</t>
  </si>
  <si>
    <t>k</t>
  </si>
  <si>
    <t>n</t>
  </si>
  <si>
    <t>MJ/Nm3</t>
  </si>
  <si>
    <r>
      <t>E</t>
    </r>
    <r>
      <rPr>
        <vertAlign val="subscript"/>
        <sz val="11"/>
        <rFont val="ＭＳ 明朝"/>
        <family val="1"/>
      </rPr>
      <t>E</t>
    </r>
    <r>
      <rPr>
        <sz val="11"/>
        <rFont val="ＭＳ 明朝"/>
        <family val="1"/>
      </rPr>
      <t>'=(a'-b')*n</t>
    </r>
  </si>
  <si>
    <t>Eb2'=(e'/i)*m*o</t>
  </si>
  <si>
    <t xml:space="preserve">バイオガスシステムのエネルギー【kL】 </t>
  </si>
  <si>
    <t>-10%＜Sa-Sa'＜10%</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</si>
  <si>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</si>
  <si>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t</t>
  </si>
  <si>
    <t>Confidential</t>
  </si>
  <si>
    <r>
      <t>E</t>
    </r>
    <r>
      <rPr>
        <vertAlign val="subscript"/>
        <sz val="14"/>
        <color indexed="8"/>
        <rFont val="ＭＳ 明朝"/>
        <family val="1"/>
      </rPr>
      <t>E</t>
    </r>
    <r>
      <rPr>
        <sz val="14"/>
        <color indexed="8"/>
        <rFont val="ＭＳ 明朝"/>
        <family val="1"/>
      </rPr>
      <t>=</t>
    </r>
  </si>
  <si>
    <t>②既設にコージェネシステムがある場合、既設設備の一次エネルギー削減率を含めてください。</t>
  </si>
  <si>
    <t>a</t>
  </si>
  <si>
    <r>
      <t>E</t>
    </r>
    <r>
      <rPr>
        <vertAlign val="subscript"/>
        <sz val="14"/>
        <color indexed="8"/>
        <rFont val="ＭＳ 明朝"/>
        <family val="1"/>
      </rPr>
      <t>p</t>
    </r>
    <r>
      <rPr>
        <sz val="14"/>
        <color indexed="8"/>
        <rFont val="ＭＳ 明朝"/>
        <family val="1"/>
      </rPr>
      <t>=</t>
    </r>
  </si>
  <si>
    <t>注記</t>
  </si>
  <si>
    <t>③バイオガスシステムを使用する場合、バイオガス発生・生成・供給に必要なエネルギーをコージェネシステムに加算のうえ、従来システムと比較ください。</t>
  </si>
  <si>
    <t>12月</t>
  </si>
  <si>
    <t>b</t>
  </si>
  <si>
    <t>c　※1,2</t>
  </si>
  <si>
    <t>d</t>
  </si>
  <si>
    <t>e</t>
  </si>
  <si>
    <t>バイオガスシステムのエネルギー【GJ】</t>
  </si>
  <si>
    <t>kL/MWh</t>
  </si>
  <si>
    <t>kL/GJ</t>
  </si>
  <si>
    <t>m</t>
  </si>
  <si>
    <t>※省エネ法より</t>
  </si>
  <si>
    <t>↓</t>
  </si>
  <si>
    <r>
      <t>E</t>
    </r>
    <r>
      <rPr>
        <vertAlign val="subscript"/>
        <sz val="11"/>
        <rFont val="ＭＳ 明朝"/>
        <family val="1"/>
      </rPr>
      <t>E</t>
    </r>
    <r>
      <rPr>
        <sz val="11"/>
        <rFont val="ＭＳ 明朝"/>
        <family val="1"/>
      </rPr>
      <t>=(a-b)*n</t>
    </r>
  </si>
  <si>
    <t>Eb1=(d/h)*m*o</t>
  </si>
  <si>
    <t>Eb1'=(d'/h)*m*o</t>
  </si>
  <si>
    <t>Eb3'=(f'/j)*m*o</t>
  </si>
  <si>
    <t>②既設にコージェネシステムがある場合、既設設備の一次エネルギー削減率を含めてください。</t>
  </si>
  <si>
    <r>
      <t>E</t>
    </r>
    <r>
      <rPr>
        <vertAlign val="subscript"/>
        <sz val="11"/>
        <rFont val="ＭＳ 明朝"/>
        <family val="1"/>
      </rPr>
      <t>E</t>
    </r>
    <r>
      <rPr>
        <sz val="11"/>
        <rFont val="ＭＳ 明朝"/>
        <family val="1"/>
      </rPr>
      <t>'=(a'-b')*n</t>
    </r>
  </si>
  <si>
    <t>Eb1'=(d'/h)*m*o</t>
  </si>
  <si>
    <r>
      <t>E</t>
    </r>
    <r>
      <rPr>
        <vertAlign val="subscript"/>
        <sz val="11"/>
        <rFont val="ＭＳ 明朝"/>
        <family val="1"/>
      </rPr>
      <t>B</t>
    </r>
    <r>
      <rPr>
        <sz val="11"/>
        <rFont val="ＭＳ 明朝"/>
        <family val="1"/>
      </rPr>
      <t>'=Eb1'+Eb2'+Eb3'</t>
    </r>
  </si>
  <si>
    <t>EP'=g'*m*o</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</si>
  <si>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</si>
  <si>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p</t>
  </si>
  <si>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</si>
  <si>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q</t>
  </si>
  <si>
    <t>r</t>
  </si>
  <si>
    <t>❏（参考値）事業場全体でコージェネの省エネ率</t>
  </si>
  <si>
    <t>s</t>
  </si>
  <si>
    <t>・・・</t>
  </si>
  <si>
    <r>
      <t>一次エネルギー削減率は別紙4-</t>
    </r>
    <r>
      <rPr>
        <sz val="9"/>
        <rFont val="ＭＳ 明朝"/>
        <family val="1"/>
      </rPr>
      <t xml:space="preserve">1で計算した結果を記載して下さい。
1)コージェネが「一次エネルギー削減に貢献していること」が応募条件です。
2)実運転ベースとします。
3)コージェネ系内における省エネルギー計算です。直近1年間の運転実績又は、直近1ヶ月以上の運転実績と1年間の計画値を明示下さい。運転実績と計画値に10%ポイント以上乖離があれば、計画値を見直してください。
4)バイオガスシステムを使用する場合、バイオガス発生・生成・供給に必要なエネルギーをコージェネシステムに加算のうえ、従来システム（商用電力＋熱源機）と比較ください。
5)既設にコージェネシステムがある場合、既設設備の一次エネルギー削減率を含めてください。
6)様式4-3の枠線で囲った設備のエネルギー使用量で計算してください。又、コージェネの排熱を利用する設備以外は含めないでください。
7)変更前後の計算結果を記載してください。
</t>
    </r>
  </si>
  <si>
    <t>※2　ご指定がない場合は、応募内容の確認事項など担当者（代表）に</t>
  </si>
  <si>
    <t>　　 直接連絡させていただきます。</t>
  </si>
  <si>
    <r>
      <t>6.</t>
    </r>
    <r>
      <rPr>
        <sz val="10.5"/>
        <rFont val="ＭＳ 明朝"/>
        <family val="1"/>
      </rPr>
      <t>平常時の優れた特性</t>
    </r>
  </si>
  <si>
    <t>3)電力ピークカットや再エネとの協調等のコージェネによる電力系統への貢献に対する取組み等も記載してください。ハード面だけでなく、運用面等での取組みなど幅広く記載いただいて結構です。
例：・電力のピークカット・ピークシフトの取り組み、系統電力余剰時の取り組み（上げDR等）
　　・再生可能エネルギー（太陽光、風力等）との協調
　　・電力需要ピーク時の下げDR、VPP、電力自己託送でのコージェネの活用
　　・マイクログリッド、オフグリッド等での地産地消におけるコージェネの活用
4)変更前後の取り組みがわかるようにまとめて下さい。</t>
  </si>
  <si>
    <r>
      <t>5.</t>
    </r>
    <r>
      <rPr>
        <sz val="10.5"/>
        <rFont val="ＭＳ 明朝"/>
        <family val="1"/>
      </rPr>
      <t>新しい取組みおよび普及展開に役立つ工夫</t>
    </r>
    <r>
      <rPr>
        <sz val="8"/>
        <rFont val="ＭＳ 明朝"/>
        <family val="1"/>
      </rPr>
      <t>（新規性・先導性）</t>
    </r>
  </si>
  <si>
    <t>　　（面的利用等のスマート性・再エネとの協調等の電力系統への貢献等）</t>
  </si>
  <si>
    <r>
      <t>6.平常時の優れた特性</t>
    </r>
    <r>
      <rPr>
        <b/>
        <sz val="10"/>
        <rFont val="ＭＳ 明朝"/>
        <family val="1"/>
      </rPr>
      <t>（面的利用等のスマート性・再エネとの協調等の電力系統への貢献等）</t>
    </r>
  </si>
  <si>
    <r>
      <t>1)</t>
    </r>
    <r>
      <rPr>
        <sz val="9"/>
        <rFont val="ＭＳ 明朝"/>
        <family val="1"/>
      </rPr>
      <t>コージェネを含む電力・熱の融通等によるエネルギーの高効率利用の有無、取組みの多様性等を記載して下さい。ハード面だけでなく、運用面等での取組みなど幅広く記載いただいても結構です。
例：・コージェネを活用した電力・熱の建物間融通などの面的利用
　　・再生可能エネルギー（太陽光、太陽熱等）との協調
　　・熱の有効利用（熱のカスケード利用、低温廃熱の活用、下水熱などの未利用熱の利用など</t>
    </r>
    <r>
      <rPr>
        <sz val="9"/>
        <rFont val="ＭＳ 明朝"/>
        <family val="1"/>
      </rPr>
      <t xml:space="preserve">)
</t>
    </r>
    <r>
      <rPr>
        <sz val="9"/>
        <rFont val="ＭＳ 明朝"/>
        <family val="1"/>
      </rPr>
      <t>　　・未利用エネルギー（温泉付随ガス等）や新エネルギー（太陽光発電由来の水素燃料等）の活用
　　・</t>
    </r>
    <r>
      <rPr>
        <sz val="9"/>
        <rFont val="ＭＳ 明朝"/>
        <family val="1"/>
      </rPr>
      <t>EMS(</t>
    </r>
    <r>
      <rPr>
        <sz val="9"/>
        <rFont val="ＭＳ 明朝"/>
        <family val="1"/>
      </rPr>
      <t>エネルギーマネジメントシステム）などの導入による見える化、省エネルギー性向上への取り組み
　　・省エネ・環境性の向上やコスト低減の運用面での取り組み（省エネ推進会議などの定期的な運営会議など）</t>
    </r>
    <r>
      <rPr>
        <sz val="9"/>
        <rFont val="ＭＳ 明朝"/>
        <family val="1"/>
      </rPr>
      <t xml:space="preserve">
2)変更前後の取り組みがわかるようにまとめて下さい。</t>
    </r>
  </si>
  <si>
    <t>8．省エネ性、コージェネ比率、コージェネ寄与率</t>
  </si>
  <si>
    <t>様式4-8</t>
  </si>
  <si>
    <t>8－a．一次エネルギー削減率</t>
  </si>
  <si>
    <t>様式4-8-a</t>
  </si>
  <si>
    <t>別紙4-1</t>
  </si>
  <si>
    <t>8－b．コージェネ比率（電力）</t>
  </si>
  <si>
    <t>様式4-8-b</t>
  </si>
  <si>
    <t>8－c．コージェネ寄与率（電力量）</t>
  </si>
  <si>
    <t>様式4-8-c</t>
  </si>
  <si>
    <t>様式4-9</t>
  </si>
  <si>
    <t>様式４-８-a</t>
  </si>
  <si>
    <t>様式４-８-b</t>
  </si>
  <si>
    <t>8－b．コージェネ比率（電力）【必須】</t>
  </si>
  <si>
    <t>1)コージェネを導入した場合としない場合とのコージェネ有効発電電力（kW）の比率を下記計算式に従って計算下さい。
　※逆潮有の場合は、7～9月のピーク時間帯（13時～16時）の平均逆潮電力【kW】を併記ください。
　※最大需要電力が不明な場合のみ、想定でも可能といたします。
2)増設又は改善後の計算結果を記載下さい。</t>
  </si>
  <si>
    <t>計算結果</t>
  </si>
  <si>
    <t>発電電力【kW】：</t>
  </si>
  <si>
    <t>補機使用電力【kW】：</t>
  </si>
  <si>
    <t>最大需要電力【kW】：</t>
  </si>
  <si>
    <t>コージェネ有効発電電力【kW】＝発電電力【kW】－補機使用電力【kW】</t>
  </si>
  <si>
    <t>コージェネ比率（電力）＝コージェネ有効発電電力÷最大需要電力</t>
  </si>
  <si>
    <t>コージェネ比率（電力）＝(</t>
  </si>
  <si>
    <t>)÷(</t>
  </si>
  <si>
    <t>＝</t>
  </si>
  <si>
    <t>　　＜逆潮有無＞</t>
  </si>
  <si>
    <t>無</t>
  </si>
  <si>
    <t>＜デマンドレスポンス有無＞</t>
  </si>
  <si>
    <t>【逆潮流有りの時】</t>
  </si>
  <si>
    <t>7～9月のピーク時間帯（13時～16時）の平均逆潮電力【kW】を併記ください。</t>
  </si>
  <si>
    <t>【kW】</t>
  </si>
  <si>
    <t>様式４-８-c</t>
  </si>
  <si>
    <t>8－c．コージェネ寄与率（電力量）【必須】</t>
  </si>
  <si>
    <t xml:space="preserve">1)コージェネを導入した場合としない場合とのコージェネ年間有効発電電力量（kWh）の比率を下記計算式に従って
計算下さい。
2)増設又は改善後の計算結果を記載下さい。
</t>
  </si>
  <si>
    <t>年間発電電力量【kWh】：</t>
  </si>
  <si>
    <t>年間補機電力量【kWh】：</t>
  </si>
  <si>
    <t>年間受電電力量【kWh】：</t>
  </si>
  <si>
    <t>コージェネ年間有効発電電力量【kWh】＝年間発電電力量【kWh】－年間補機電力量【kWh】</t>
  </si>
  <si>
    <t>コージェネ寄与率（電力量）＝(コージェネ年間有効発電電力量)÷(年間受電電力量＋</t>
  </si>
  <si>
    <t>　　　　　　　　　　　 コージェネ年間有効発電電力量)　</t>
  </si>
  <si>
    <t>電力ピークカット率＝(</t>
  </si>
  <si>
    <t>+</t>
  </si>
  <si>
    <t>)</t>
  </si>
  <si>
    <r>
      <t>8-a．省エネ性</t>
    </r>
    <r>
      <rPr>
        <b/>
        <sz val="10"/>
        <rFont val="ＭＳ 明朝"/>
        <family val="1"/>
      </rPr>
      <t>（一次エネルギー削減率）</t>
    </r>
    <r>
      <rPr>
        <b/>
        <sz val="12"/>
        <rFont val="ＭＳ 明朝"/>
        <family val="1"/>
      </rPr>
      <t>【必須】</t>
    </r>
  </si>
  <si>
    <t>赤枠部分の数値を様式4-8-aに転記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</si>
</sst>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yyyy&quot;年&quot;m&quot;月&quot;;@"/>
    <numFmt numFmtId="180" formatCode="#,##0_);[Red]\(#,##0\)"/>
    <numFmt numFmtId="181" formatCode="&quot;　　＝&quot;#,##0&quot;GJ　&quot;"/>
    <numFmt numFmtId="182" formatCode="0.000_ "/>
    <numFmt numFmtId="183" formatCode="0.0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08">
    <font>
      <sz val="11"/>
      <color indexed="8"/>
      <name val="ＭＳ Ｐゴシック"/>
      <family val="3"/>
    </font>
    <font>
      <sz val="11"/>
      <color indexed="8"/>
      <name val="ＭＳ 明朝"/>
      <family val="1"/>
    </font>
    <font>
      <b/>
      <sz val="18"/>
      <color indexed="8"/>
      <name val="ＭＳ 明朝"/>
      <family val="1"/>
    </font>
    <font>
      <b/>
      <sz val="12"/>
      <color indexed="8"/>
      <name val="ＭＳ 明朝"/>
      <family val="1"/>
    </font>
    <font>
      <b/>
      <sz val="16"/>
      <color indexed="8"/>
      <name val="ＭＳ 明朝"/>
      <family val="1"/>
    </font>
    <font>
      <b/>
      <sz val="10.5"/>
      <color indexed="8"/>
      <name val="ＭＳ 明朝"/>
      <family val="1"/>
    </font>
    <font>
      <sz val="16"/>
      <color indexed="8"/>
      <name val="ＭＳ 明朝"/>
      <family val="1"/>
    </font>
    <font>
      <sz val="11"/>
      <color indexed="10"/>
      <name val="ＭＳ 明朝"/>
      <family val="1"/>
    </font>
    <font>
      <sz val="9"/>
      <color indexed="8"/>
      <name val="ＭＳ 明朝"/>
      <family val="1"/>
    </font>
    <font>
      <sz val="10"/>
      <color indexed="8"/>
      <name val="ＭＳ 明朝"/>
      <family val="1"/>
    </font>
    <font>
      <u val="single"/>
      <sz val="11"/>
      <color indexed="8"/>
      <name val="ＭＳ 明朝"/>
      <family val="1"/>
    </font>
    <font>
      <sz val="8"/>
      <color indexed="8"/>
      <name val="HGPｺﾞｼｯｸM"/>
      <family val="3"/>
    </font>
    <font>
      <sz val="11"/>
      <color indexed="8"/>
      <name val="HGPｺﾞｼｯｸE"/>
      <family val="3"/>
    </font>
    <font>
      <sz val="8"/>
      <color indexed="8"/>
      <name val="ＭＳ ゴシック"/>
      <family val="3"/>
    </font>
    <font>
      <sz val="8"/>
      <color indexed="8"/>
      <name val="ＭＳ 明朝"/>
      <family val="1"/>
    </font>
    <font>
      <b/>
      <sz val="10"/>
      <color indexed="8"/>
      <name val="ＭＳ 明朝"/>
      <family val="1"/>
    </font>
    <font>
      <u val="single"/>
      <sz val="9"/>
      <color indexed="8"/>
      <name val="ＭＳ 明朝"/>
      <family val="1"/>
    </font>
    <font>
      <sz val="10.5"/>
      <color indexed="8"/>
      <name val="ＭＳ 明朝"/>
      <family val="1"/>
    </font>
    <font>
      <b/>
      <sz val="11"/>
      <color indexed="8"/>
      <name val="ＭＳ 明朝"/>
      <family val="1"/>
    </font>
    <font>
      <b/>
      <sz val="9"/>
      <color indexed="8"/>
      <name val="ＭＳ 明朝"/>
      <family val="1"/>
    </font>
    <font>
      <u val="single"/>
      <sz val="11"/>
      <color indexed="8"/>
      <name val="ＭＳ Ｐゴシック"/>
      <family val="3"/>
    </font>
    <font>
      <sz val="6"/>
      <name val="ＭＳ Ｐゴシック"/>
      <family val="3"/>
    </font>
    <font>
      <sz val="11"/>
      <name val="ＭＳ Ｐゴシック"/>
      <family val="3"/>
    </font>
    <font>
      <sz val="11"/>
      <name val="ＭＳ 明朝"/>
      <family val="1"/>
    </font>
    <font>
      <b/>
      <sz val="12"/>
      <name val="ＭＳ 明朝"/>
      <family val="1"/>
    </font>
    <font>
      <sz val="9"/>
      <name val="ＭＳ 明朝"/>
      <family val="1"/>
    </font>
    <font>
      <b/>
      <sz val="18"/>
      <name val="ＭＳ 明朝"/>
      <family val="1"/>
    </font>
    <font>
      <sz val="10"/>
      <name val="ＭＳ 明朝"/>
      <family val="1"/>
    </font>
    <font>
      <b/>
      <sz val="16"/>
      <name val="ＭＳ 明朝"/>
      <family val="1"/>
    </font>
    <font>
      <sz val="10.5"/>
      <name val="ＭＳ 明朝"/>
      <family val="1"/>
    </font>
    <font>
      <b/>
      <sz val="10.5"/>
      <name val="ＭＳ 明朝"/>
      <family val="1"/>
    </font>
    <font>
      <u val="single"/>
      <sz val="11"/>
      <name val="ＭＳ 明朝"/>
      <family val="1"/>
    </font>
    <font>
      <b/>
      <sz val="14"/>
      <color indexed="8"/>
      <name val="ＭＳ 明朝"/>
      <family val="1"/>
    </font>
    <font>
      <sz val="12"/>
      <color indexed="8"/>
      <name val="ＭＳ 明朝"/>
      <family val="1"/>
    </font>
    <font>
      <sz val="9"/>
      <color indexed="8"/>
      <name val="Century"/>
      <family val="1"/>
    </font>
    <font>
      <sz val="10.5"/>
      <color indexed="10"/>
      <name val="ＭＳ 明朝"/>
      <family val="1"/>
    </font>
    <font>
      <sz val="12"/>
      <name val="ＭＳ 明朝"/>
      <family val="1"/>
    </font>
    <font>
      <b/>
      <sz val="14"/>
      <name val="ＭＳ 明朝"/>
      <family val="1"/>
    </font>
    <font>
      <sz val="11"/>
      <name val="HGPｺﾞｼｯｸE"/>
      <family val="3"/>
    </font>
    <font>
      <vertAlign val="subscript"/>
      <sz val="9"/>
      <name val="ＭＳ 明朝"/>
      <family val="1"/>
    </font>
    <font>
      <vertAlign val="subscript"/>
      <sz val="11"/>
      <name val="ＭＳ 明朝"/>
      <family val="1"/>
    </font>
    <font>
      <b/>
      <sz val="18"/>
      <color indexed="10"/>
      <name val="ＭＳ 明朝"/>
      <family val="1"/>
    </font>
    <font>
      <vertAlign val="subscript"/>
      <sz val="14"/>
      <color indexed="8"/>
      <name val="ＭＳ 明朝"/>
      <family val="1"/>
    </font>
    <font>
      <sz val="14"/>
      <color indexed="8"/>
      <name val="ＭＳ 明朝"/>
      <family val="1"/>
    </font>
    <font>
      <sz val="11"/>
      <name val="ＭＳ ゴシック"/>
      <family val="3"/>
    </font>
    <font>
      <sz val="11"/>
      <name val="ＭＳ Ｐ明朝"/>
      <family val="1"/>
    </font>
    <font>
      <u val="single"/>
      <sz val="11"/>
      <color indexed="12"/>
      <name val="ＭＳ 明朝"/>
      <family val="1"/>
    </font>
    <font>
      <sz val="8"/>
      <name val="ＭＳ 明朝"/>
      <family val="1"/>
    </font>
    <font>
      <b/>
      <sz val="10"/>
      <name val="ＭＳ 明朝"/>
      <family val="1"/>
    </font>
    <font>
      <b/>
      <sz val="8"/>
      <name val="ＭＳ 明朝"/>
      <family val="1"/>
    </font>
    <font>
      <sz val="6"/>
      <name val="游ゴシック"/>
      <family val="3"/>
    </font>
    <font>
      <sz val="8"/>
      <name val="ＭＳ ゴシック"/>
      <family val="3"/>
    </font>
    <font>
      <sz val="8"/>
      <name val="HGPｺﾞｼｯｸM"/>
      <family val="3"/>
    </font>
    <font>
      <sz val="11"/>
      <color indexed="8"/>
      <name val="游ゴシック"/>
      <family val="3"/>
    </font>
    <font>
      <sz val="11"/>
      <color indexed="9"/>
      <name val="游ゴシック"/>
      <family val="3"/>
    </font>
    <font>
      <sz val="18"/>
      <color indexed="62"/>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62"/>
      <name val="游ゴシック"/>
      <family val="3"/>
    </font>
    <font>
      <b/>
      <sz val="13"/>
      <color indexed="62"/>
      <name val="游ゴシック"/>
      <family val="3"/>
    </font>
    <font>
      <b/>
      <sz val="11"/>
      <color indexed="62"/>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trike/>
      <sz val="10.5"/>
      <color indexed="10"/>
      <name val="ＭＳ 明朝"/>
      <family val="1"/>
    </font>
    <font>
      <strike/>
      <sz val="11"/>
      <color indexed="10"/>
      <name val="ＭＳ 明朝"/>
      <family val="1"/>
    </font>
    <font>
      <sz val="10"/>
      <color indexed="10"/>
      <name val="ＭＳ 明朝"/>
      <family val="1"/>
    </font>
    <font>
      <b/>
      <sz val="11"/>
      <color indexed="10"/>
      <name val="ＭＳ 明朝"/>
      <family val="1"/>
    </font>
    <font>
      <b/>
      <sz val="11"/>
      <color indexed="10"/>
      <name val="游ゴシック"/>
      <family val="3"/>
    </font>
    <font>
      <sz val="11"/>
      <color indexed="10"/>
      <name val="Calibri"/>
      <family val="2"/>
    </font>
    <font>
      <sz val="7"/>
      <color indexed="10"/>
      <name val="游ゴシック"/>
      <family val="3"/>
    </font>
    <font>
      <sz val="7"/>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明朝"/>
      <family val="1"/>
    </font>
    <font>
      <sz val="10.5"/>
      <color rgb="FFFF0000"/>
      <name val="ＭＳ 明朝"/>
      <family val="1"/>
    </font>
    <font>
      <sz val="8"/>
      <color theme="1"/>
      <name val="HGPｺﾞｼｯｸM"/>
      <family val="3"/>
    </font>
    <font>
      <sz val="11"/>
      <color theme="1"/>
      <name val="ＭＳ 明朝"/>
      <family val="1"/>
    </font>
    <font>
      <sz val="14"/>
      <color theme="1"/>
      <name val="ＭＳ 明朝"/>
      <family val="1"/>
    </font>
    <font>
      <b/>
      <sz val="12"/>
      <color theme="1"/>
      <name val="ＭＳ 明朝"/>
      <family val="1"/>
    </font>
    <font>
      <sz val="12"/>
      <color theme="1"/>
      <name val="ＭＳ 明朝"/>
      <family val="1"/>
    </font>
    <font>
      <sz val="9"/>
      <color theme="1"/>
      <name val="ＭＳ 明朝"/>
      <family val="1"/>
    </font>
    <font>
      <strike/>
      <sz val="10.5"/>
      <color rgb="FFFF0000"/>
      <name val="ＭＳ 明朝"/>
      <family val="1"/>
    </font>
    <font>
      <strike/>
      <sz val="11"/>
      <color rgb="FFFF0000"/>
      <name val="ＭＳ 明朝"/>
      <family val="1"/>
    </font>
    <font>
      <sz val="10"/>
      <color rgb="FFFF0000"/>
      <name val="ＭＳ 明朝"/>
      <family val="1"/>
    </font>
    <font>
      <sz val="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mediumDashed"/>
      <right style="mediumDashed"/>
      <top style="mediumDashed"/>
      <bottom style="mediumDash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rgb="FFFF0000"/>
      </left>
      <right style="medium">
        <color rgb="FFFF0000"/>
      </right>
      <top style="medium">
        <color rgb="FFFF0000"/>
      </top>
      <bottom style="medium">
        <color rgb="FFFF0000"/>
      </bottom>
    </border>
    <border>
      <left style="thin"/>
      <right style="thin"/>
      <top>
        <color indexed="63"/>
      </top>
      <bottom style="thin"/>
    </border>
    <border>
      <left>
        <color indexed="63"/>
      </left>
      <right>
        <color indexed="63"/>
      </right>
      <top style="thin"/>
      <bottom style="thin"/>
    </border>
    <border>
      <left style="thin"/>
      <right style="thin"/>
      <top style="thin"/>
      <bottom style="thin">
        <color theme="1"/>
      </bottom>
    </border>
    <border>
      <left style="hair"/>
      <right style="hair"/>
      <top style="hair"/>
      <bottom style="hair"/>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medium"/>
      <bottom style="mediu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style="hair"/>
      <right>
        <color indexed="63"/>
      </right>
      <top style="hair"/>
      <bottom style="hair"/>
    </border>
    <border>
      <left style="thin"/>
      <right style="thin"/>
      <top>
        <color indexed="63"/>
      </top>
      <bottom>
        <color indexed="63"/>
      </bottom>
    </border>
  </borders>
  <cellStyleXfs count="63">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0" fontId="93" fillId="31" borderId="4" applyNumberFormat="0" applyAlignment="0" applyProtection="0"/>
    <xf numFmtId="0" fontId="0" fillId="0" borderId="0" applyFill="0" applyProtection="0">
      <alignment vertical="center"/>
    </xf>
    <xf numFmtId="0" fontId="94" fillId="0" borderId="0">
      <alignment vertical="center"/>
      <protection/>
    </xf>
    <xf numFmtId="0" fontId="78" fillId="0" borderId="0">
      <alignment vertical="center"/>
      <protection/>
    </xf>
    <xf numFmtId="0" fontId="94" fillId="0" borderId="0">
      <alignment vertical="center"/>
      <protection/>
    </xf>
    <xf numFmtId="0" fontId="22" fillId="0" borderId="0">
      <alignment vertical="center"/>
      <protection/>
    </xf>
    <xf numFmtId="0" fontId="0" fillId="0" borderId="0" applyFill="0" applyProtection="0">
      <alignment vertical="center"/>
    </xf>
    <xf numFmtId="0" fontId="44" fillId="0" borderId="0">
      <alignment/>
      <protection/>
    </xf>
    <xf numFmtId="0" fontId="95" fillId="32" borderId="0" applyNumberFormat="0" applyBorder="0" applyAlignment="0" applyProtection="0"/>
  </cellStyleXfs>
  <cellXfs count="610">
    <xf numFmtId="0" fontId="0" fillId="0" borderId="0" xfId="0" applyFill="1" applyAlignment="1" applyProtection="1">
      <alignmen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horizontal="center" vertical="center"/>
      <protection/>
    </xf>
    <xf numFmtId="0" fontId="1" fillId="33" borderId="10" xfId="0" applyFont="1" applyFill="1" applyBorder="1" applyAlignment="1" applyProtection="1">
      <alignment vertical="center"/>
      <protection/>
    </xf>
    <xf numFmtId="0" fontId="2" fillId="33" borderId="0" xfId="0" applyFont="1" applyFill="1" applyAlignment="1" applyProtection="1">
      <alignment horizontal="centerContinuous" vertical="center"/>
      <protection/>
    </xf>
    <xf numFmtId="0" fontId="1" fillId="33" borderId="0" xfId="0" applyFont="1" applyFill="1" applyAlignment="1" applyProtection="1">
      <alignment horizontal="centerContinuous" vertical="center"/>
      <protection/>
    </xf>
    <xf numFmtId="0" fontId="1" fillId="33" borderId="11"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3" fillId="33" borderId="0" xfId="0" applyFont="1" applyFill="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right" vertical="center"/>
      <protection/>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5" fillId="33" borderId="0" xfId="0" applyFont="1" applyFill="1" applyAlignment="1" applyProtection="1">
      <alignment horizontal="left" vertical="center" indent="1"/>
      <protection/>
    </xf>
    <xf numFmtId="0" fontId="3" fillId="33" borderId="11" xfId="0" applyFont="1" applyFill="1" applyBorder="1" applyAlignment="1" applyProtection="1">
      <alignment horizontal="center" vertical="center"/>
      <protection/>
    </xf>
    <xf numFmtId="0" fontId="3" fillId="33" borderId="0" xfId="0" applyFont="1" applyFill="1" applyAlignment="1" applyProtection="1">
      <alignment horizontal="centerContinuous" vertical="center"/>
      <protection/>
    </xf>
    <xf numFmtId="0" fontId="1" fillId="33" borderId="11" xfId="0" applyFont="1" applyFill="1" applyBorder="1" applyAlignment="1" applyProtection="1">
      <alignment horizontal="centerContinuous"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left" vertical="center" indent="1"/>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9" fillId="33" borderId="11" xfId="0" applyFont="1" applyFill="1" applyBorder="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1"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1" fillId="33" borderId="11" xfId="0" applyFont="1" applyFill="1" applyBorder="1" applyAlignment="1" applyProtection="1">
      <alignment horizontal="left" vertical="center"/>
      <protection/>
    </xf>
    <xf numFmtId="0" fontId="9" fillId="33" borderId="0" xfId="0" applyFont="1" applyFill="1" applyAlignment="1" applyProtection="1">
      <alignment horizontal="justify" vertical="top"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vertical="center"/>
      <protection/>
    </xf>
    <xf numFmtId="0" fontId="11" fillId="33" borderId="16"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protection/>
    </xf>
    <xf numFmtId="0" fontId="1" fillId="33" borderId="0" xfId="0" applyFont="1" applyFill="1" applyAlignment="1" applyProtection="1">
      <alignment horizontal="right" vertical="center" indent="1"/>
      <protection/>
    </xf>
    <xf numFmtId="0" fontId="12" fillId="33"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 fillId="33" borderId="0" xfId="0" applyFont="1" applyFill="1" applyAlignment="1" applyProtection="1">
      <alignment vertical="center" textRotation="255"/>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 fillId="33" borderId="12" xfId="0" applyFont="1" applyFill="1" applyBorder="1" applyAlignment="1" applyProtection="1">
      <alignment horizontal="left" vertical="center" indent="1"/>
      <protection/>
    </xf>
    <xf numFmtId="0" fontId="13" fillId="0" borderId="0" xfId="0" applyFont="1" applyFill="1" applyAlignment="1" applyProtection="1">
      <alignment horizontal="left" vertical="center"/>
      <protection/>
    </xf>
    <xf numFmtId="0" fontId="14" fillId="0" borderId="0" xfId="0" applyFont="1" applyFill="1" applyAlignment="1" applyProtection="1">
      <alignment horizontal="justify"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protection/>
    </xf>
    <xf numFmtId="0" fontId="1" fillId="33" borderId="17" xfId="0" applyFont="1" applyFill="1" applyBorder="1" applyAlignment="1" applyProtection="1">
      <alignment horizontal="right" vertical="center"/>
      <protection/>
    </xf>
    <xf numFmtId="0" fontId="1" fillId="33" borderId="17"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3" borderId="24" xfId="0" applyFont="1" applyFill="1" applyBorder="1" applyAlignment="1" applyProtection="1">
      <alignment vertical="center"/>
      <protection/>
    </xf>
    <xf numFmtId="0" fontId="1" fillId="34" borderId="0" xfId="0" applyFont="1" applyFill="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9" fillId="0" borderId="26" xfId="0" applyFont="1" applyFill="1" applyBorder="1" applyAlignment="1" applyProtection="1">
      <alignment vertical="center"/>
      <protection/>
    </xf>
    <xf numFmtId="0" fontId="8" fillId="33" borderId="0" xfId="0" applyFont="1" applyFill="1" applyAlignment="1" applyProtection="1">
      <alignment vertical="top"/>
      <protection/>
    </xf>
    <xf numFmtId="0" fontId="16" fillId="33" borderId="0" xfId="0" applyFont="1" applyFill="1" applyAlignment="1" applyProtection="1">
      <alignment vertical="center"/>
      <protection/>
    </xf>
    <xf numFmtId="0" fontId="17" fillId="33" borderId="0" xfId="0" applyFont="1" applyFill="1" applyAlignment="1" applyProtection="1">
      <alignment horizontal="center" vertical="center" shrinkToFit="1"/>
      <protection/>
    </xf>
    <xf numFmtId="0" fontId="1" fillId="33" borderId="0" xfId="0" applyFont="1" applyFill="1" applyAlignment="1" applyProtection="1">
      <alignment vertical="center" shrinkToFit="1"/>
      <protection/>
    </xf>
    <xf numFmtId="0" fontId="8" fillId="0" borderId="16" xfId="0" applyFont="1" applyFill="1" applyBorder="1" applyAlignment="1" applyProtection="1">
      <alignment horizontal="justify" vertical="center" wrapText="1"/>
      <protection/>
    </xf>
    <xf numFmtId="0" fontId="8" fillId="0" borderId="27" xfId="0" applyFont="1" applyFill="1" applyBorder="1" applyAlignment="1" applyProtection="1">
      <alignment horizontal="justify" vertical="center"/>
      <protection/>
    </xf>
    <xf numFmtId="0" fontId="8" fillId="0" borderId="28" xfId="0" applyFont="1" applyFill="1" applyBorder="1" applyAlignment="1" applyProtection="1">
      <alignment horizontal="justify" vertical="center" wrapText="1"/>
      <protection/>
    </xf>
    <xf numFmtId="0" fontId="8" fillId="0" borderId="27" xfId="0" applyFont="1" applyFill="1" applyBorder="1" applyAlignment="1" applyProtection="1">
      <alignment horizontal="left" vertical="center"/>
      <protection/>
    </xf>
    <xf numFmtId="0" fontId="18" fillId="33" borderId="0" xfId="0" applyFont="1" applyFill="1" applyAlignment="1" applyProtection="1">
      <alignment vertical="center"/>
      <protection/>
    </xf>
    <xf numFmtId="0" fontId="8" fillId="33" borderId="14" xfId="0" applyFont="1" applyFill="1" applyBorder="1" applyAlignment="1" applyProtection="1">
      <alignment vertical="top"/>
      <protection/>
    </xf>
    <xf numFmtId="0" fontId="8" fillId="33" borderId="14"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3" borderId="23" xfId="0" applyFont="1" applyFill="1" applyBorder="1" applyAlignment="1" applyProtection="1">
      <alignment horizontal="center" vertical="center"/>
      <protection/>
    </xf>
    <xf numFmtId="0" fontId="1" fillId="33" borderId="23" xfId="0" applyFont="1" applyFill="1" applyBorder="1" applyAlignment="1" applyProtection="1">
      <alignment vertical="center"/>
      <protection/>
    </xf>
    <xf numFmtId="0" fontId="23" fillId="35" borderId="0" xfId="59" applyFont="1" applyFill="1">
      <alignment vertical="center"/>
      <protection/>
    </xf>
    <xf numFmtId="0" fontId="24" fillId="36" borderId="0" xfId="59" applyFont="1" applyFill="1" applyBorder="1" applyAlignment="1">
      <alignment vertical="center"/>
      <protection/>
    </xf>
    <xf numFmtId="0" fontId="23" fillId="36" borderId="0" xfId="59" applyFont="1" applyFill="1" applyBorder="1">
      <alignment vertical="center"/>
      <protection/>
    </xf>
    <xf numFmtId="0" fontId="23" fillId="36" borderId="0" xfId="59" applyFont="1" applyFill="1" applyBorder="1" applyAlignment="1">
      <alignment horizontal="right" vertical="center"/>
      <protection/>
    </xf>
    <xf numFmtId="0" fontId="23" fillId="36" borderId="0" xfId="59" applyFont="1" applyFill="1" applyBorder="1" applyAlignment="1">
      <alignment horizontal="center" vertical="center"/>
      <protection/>
    </xf>
    <xf numFmtId="0" fontId="23" fillId="35" borderId="0" xfId="59" applyFont="1" applyFill="1" applyAlignment="1">
      <alignment horizontal="center" vertical="center"/>
      <protection/>
    </xf>
    <xf numFmtId="0" fontId="23" fillId="35" borderId="29" xfId="59" applyFont="1" applyFill="1" applyBorder="1">
      <alignment vertical="center"/>
      <protection/>
    </xf>
    <xf numFmtId="0" fontId="26" fillId="35" borderId="0" xfId="59" applyFont="1" applyFill="1" applyBorder="1" applyAlignment="1">
      <alignment horizontal="centerContinuous" vertical="center"/>
      <protection/>
    </xf>
    <xf numFmtId="0" fontId="23" fillId="35" borderId="0" xfId="59" applyFont="1" applyFill="1" applyBorder="1" applyAlignment="1">
      <alignment horizontal="centerContinuous" vertical="center"/>
      <protection/>
    </xf>
    <xf numFmtId="0" fontId="23" fillId="35" borderId="30" xfId="59" applyFont="1" applyFill="1" applyBorder="1">
      <alignment vertical="center"/>
      <protection/>
    </xf>
    <xf numFmtId="0" fontId="23" fillId="35" borderId="29" xfId="59" applyFont="1" applyFill="1" applyBorder="1" applyAlignment="1">
      <alignment vertical="center"/>
      <protection/>
    </xf>
    <xf numFmtId="0" fontId="27" fillId="35" borderId="31" xfId="59" applyFont="1" applyFill="1" applyBorder="1" applyAlignment="1">
      <alignment vertical="center"/>
      <protection/>
    </xf>
    <xf numFmtId="0" fontId="23" fillId="35" borderId="32" xfId="59" applyFont="1" applyFill="1" applyBorder="1" applyAlignment="1">
      <alignment vertical="center"/>
      <protection/>
    </xf>
    <xf numFmtId="0" fontId="23" fillId="35" borderId="0" xfId="59" applyFont="1" applyFill="1" applyBorder="1" applyAlignment="1">
      <alignment vertical="center"/>
      <protection/>
    </xf>
    <xf numFmtId="0" fontId="0" fillId="36" borderId="0" xfId="55" applyFill="1" applyProtection="1">
      <alignment vertical="center"/>
      <protection/>
    </xf>
    <xf numFmtId="0" fontId="23" fillId="35" borderId="30" xfId="59" applyFont="1" applyFill="1" applyBorder="1" applyAlignment="1">
      <alignment vertical="center"/>
      <protection/>
    </xf>
    <xf numFmtId="0" fontId="23" fillId="35" borderId="0" xfId="59" applyFont="1" applyFill="1" applyAlignment="1">
      <alignment vertical="center"/>
      <protection/>
    </xf>
    <xf numFmtId="0" fontId="24" fillId="35" borderId="0" xfId="59" applyFont="1" applyFill="1" applyBorder="1" applyAlignment="1">
      <alignment horizontal="center" vertical="center"/>
      <protection/>
    </xf>
    <xf numFmtId="0" fontId="24" fillId="35" borderId="0" xfId="59" applyFont="1" applyFill="1" applyBorder="1" applyAlignment="1">
      <alignment horizontal="right" vertical="center"/>
      <protection/>
    </xf>
    <xf numFmtId="0" fontId="23" fillId="35" borderId="33" xfId="59" applyFont="1" applyFill="1" applyBorder="1" applyAlignment="1">
      <alignment horizontal="center" vertical="center"/>
      <protection/>
    </xf>
    <xf numFmtId="0" fontId="27" fillId="35" borderId="30" xfId="59" applyFont="1" applyFill="1" applyBorder="1">
      <alignment vertical="center"/>
      <protection/>
    </xf>
    <xf numFmtId="0" fontId="27" fillId="35" borderId="0" xfId="59" applyFont="1" applyFill="1">
      <alignment vertical="center"/>
      <protection/>
    </xf>
    <xf numFmtId="0" fontId="28" fillId="35" borderId="0" xfId="59" applyFont="1" applyFill="1" applyBorder="1" applyAlignment="1">
      <alignment horizontal="right" vertical="center"/>
      <protection/>
    </xf>
    <xf numFmtId="0" fontId="29" fillId="35" borderId="0" xfId="59" applyFont="1" applyFill="1" applyBorder="1" applyAlignment="1">
      <alignment horizontal="right" vertical="center"/>
      <protection/>
    </xf>
    <xf numFmtId="0" fontId="29" fillId="35" borderId="0" xfId="59" applyFont="1" applyFill="1" applyBorder="1" applyAlignment="1">
      <alignment horizontal="left" vertical="center"/>
      <protection/>
    </xf>
    <xf numFmtId="0" fontId="29" fillId="35" borderId="0" xfId="59" applyFont="1" applyFill="1" applyBorder="1" applyAlignment="1">
      <alignment vertical="center"/>
      <protection/>
    </xf>
    <xf numFmtId="0" fontId="30" fillId="35" borderId="0" xfId="59" applyFont="1" applyFill="1" applyBorder="1" applyAlignment="1">
      <alignment horizontal="right" vertical="center"/>
      <protection/>
    </xf>
    <xf numFmtId="0" fontId="31" fillId="35" borderId="0" xfId="59" applyFont="1" applyFill="1" applyBorder="1">
      <alignment vertical="center"/>
      <protection/>
    </xf>
    <xf numFmtId="0" fontId="30" fillId="35" borderId="0" xfId="59" applyFont="1" applyFill="1" applyBorder="1" applyAlignment="1">
      <alignment vertical="center"/>
      <protection/>
    </xf>
    <xf numFmtId="0" fontId="24" fillId="35" borderId="0" xfId="59" applyFont="1" applyFill="1" applyBorder="1" applyAlignment="1">
      <alignment horizontal="centerContinuous" vertical="center"/>
      <protection/>
    </xf>
    <xf numFmtId="0" fontId="23" fillId="35" borderId="30" xfId="59" applyFont="1" applyFill="1" applyBorder="1" applyAlignment="1">
      <alignment horizontal="centerContinuous" vertical="center"/>
      <protection/>
    </xf>
    <xf numFmtId="0" fontId="23" fillId="35" borderId="34" xfId="59" applyFont="1" applyFill="1" applyBorder="1">
      <alignment vertical="center"/>
      <protection/>
    </xf>
    <xf numFmtId="0" fontId="23" fillId="35" borderId="35" xfId="59" applyFont="1" applyFill="1" applyBorder="1">
      <alignment vertical="center"/>
      <protection/>
    </xf>
    <xf numFmtId="0" fontId="23" fillId="35" borderId="35" xfId="59" applyFont="1" applyFill="1" applyBorder="1" applyAlignment="1">
      <alignment horizontal="center" vertical="center"/>
      <protection/>
    </xf>
    <xf numFmtId="0" fontId="23" fillId="35" borderId="36" xfId="59" applyFont="1" applyFill="1" applyBorder="1">
      <alignment vertical="center"/>
      <protection/>
    </xf>
    <xf numFmtId="0" fontId="1" fillId="33" borderId="0" xfId="60" applyFont="1" applyFill="1" applyProtection="1">
      <alignment vertical="center"/>
      <protection/>
    </xf>
    <xf numFmtId="0" fontId="3" fillId="33" borderId="0" xfId="60" applyFont="1" applyFill="1" applyProtection="1">
      <alignment vertical="center"/>
      <protection/>
    </xf>
    <xf numFmtId="0" fontId="1" fillId="33" borderId="0" xfId="60" applyFont="1" applyFill="1" applyAlignment="1" applyProtection="1">
      <alignment horizontal="right" vertical="center"/>
      <protection/>
    </xf>
    <xf numFmtId="0" fontId="1" fillId="33" borderId="0" xfId="60" applyFont="1" applyFill="1" applyAlignment="1" applyProtection="1">
      <alignment horizontal="center" vertical="center"/>
      <protection/>
    </xf>
    <xf numFmtId="0" fontId="0" fillId="0" borderId="0" xfId="60" applyFill="1" applyProtection="1">
      <alignment vertical="center"/>
      <protection/>
    </xf>
    <xf numFmtId="0" fontId="32" fillId="33" borderId="10" xfId="60" applyFont="1" applyFill="1" applyBorder="1" applyProtection="1">
      <alignment vertical="center"/>
      <protection/>
    </xf>
    <xf numFmtId="0" fontId="32" fillId="33" borderId="0" xfId="60" applyFont="1" applyFill="1" applyProtection="1">
      <alignment vertical="center"/>
      <protection/>
    </xf>
    <xf numFmtId="0" fontId="4" fillId="33" borderId="0" xfId="60" applyFont="1" applyFill="1" applyAlignment="1" applyProtection="1">
      <alignment horizontal="center" vertical="center"/>
      <protection/>
    </xf>
    <xf numFmtId="0" fontId="32" fillId="33" borderId="11" xfId="60" applyFont="1" applyFill="1" applyBorder="1" applyProtection="1">
      <alignment vertical="center"/>
      <protection/>
    </xf>
    <xf numFmtId="0" fontId="1" fillId="33" borderId="10" xfId="60" applyFont="1" applyFill="1" applyBorder="1" applyProtection="1">
      <alignment vertical="center"/>
      <protection/>
    </xf>
    <xf numFmtId="0" fontId="9" fillId="33" borderId="21" xfId="60" applyFont="1" applyFill="1" applyBorder="1" applyProtection="1">
      <alignment vertical="center"/>
      <protection/>
    </xf>
    <xf numFmtId="0" fontId="4" fillId="33" borderId="0" xfId="60" applyFont="1" applyFill="1" applyProtection="1">
      <alignment vertical="center"/>
      <protection/>
    </xf>
    <xf numFmtId="0" fontId="1" fillId="33" borderId="11" xfId="60" applyFont="1" applyFill="1" applyBorder="1" applyProtection="1">
      <alignment vertical="center"/>
      <protection/>
    </xf>
    <xf numFmtId="0" fontId="17" fillId="33" borderId="0" xfId="60" applyFont="1" applyFill="1" applyAlignment="1" applyProtection="1">
      <alignment horizontal="right" vertical="center"/>
      <protection/>
    </xf>
    <xf numFmtId="0" fontId="17" fillId="33" borderId="0" xfId="60" applyFont="1" applyFill="1" applyAlignment="1" applyProtection="1">
      <alignment horizontal="left" vertical="center"/>
      <protection/>
    </xf>
    <xf numFmtId="0" fontId="17" fillId="33" borderId="0" xfId="60" applyFont="1" applyFill="1" applyProtection="1">
      <alignment vertical="center"/>
      <protection/>
    </xf>
    <xf numFmtId="0" fontId="5" fillId="33" borderId="0" xfId="60" applyFont="1" applyFill="1" applyAlignment="1" applyProtection="1">
      <alignment horizontal="right" vertical="center"/>
      <protection/>
    </xf>
    <xf numFmtId="0" fontId="1" fillId="33" borderId="11" xfId="60" applyFont="1" applyFill="1" applyBorder="1" applyAlignment="1" applyProtection="1">
      <alignment horizontal="centerContinuous" vertical="center"/>
      <protection/>
    </xf>
    <xf numFmtId="0" fontId="1" fillId="33" borderId="13" xfId="60" applyFont="1" applyFill="1" applyBorder="1" applyProtection="1">
      <alignment vertical="center"/>
      <protection/>
    </xf>
    <xf numFmtId="0" fontId="1" fillId="33" borderId="14" xfId="60" applyFont="1" applyFill="1" applyBorder="1" applyProtection="1">
      <alignment vertical="center"/>
      <protection/>
    </xf>
    <xf numFmtId="0" fontId="1" fillId="33" borderId="14" xfId="60" applyFont="1" applyFill="1" applyBorder="1" applyAlignment="1" applyProtection="1">
      <alignment horizontal="center" vertical="center"/>
      <protection/>
    </xf>
    <xf numFmtId="0" fontId="1" fillId="33" borderId="15" xfId="60" applyFont="1" applyFill="1" applyBorder="1" applyProtection="1">
      <alignment vertical="center"/>
      <protection/>
    </xf>
    <xf numFmtId="0" fontId="33" fillId="33" borderId="0" xfId="60" applyFont="1" applyFill="1" applyProtection="1">
      <alignment vertical="center"/>
      <protection/>
    </xf>
    <xf numFmtId="0" fontId="2" fillId="33" borderId="0" xfId="60" applyFont="1" applyFill="1" applyAlignment="1" applyProtection="1">
      <alignment horizontal="centerContinuous" vertical="center"/>
      <protection/>
    </xf>
    <xf numFmtId="0" fontId="1" fillId="33" borderId="0" xfId="60" applyFont="1" applyFill="1" applyAlignment="1" applyProtection="1">
      <alignment horizontal="centerContinuous" vertical="center"/>
      <protection/>
    </xf>
    <xf numFmtId="0" fontId="8" fillId="33" borderId="37" xfId="60" applyFont="1" applyFill="1" applyBorder="1" applyAlignment="1" applyProtection="1">
      <alignment vertical="center" wrapText="1"/>
      <protection/>
    </xf>
    <xf numFmtId="178" fontId="8" fillId="33" borderId="38" xfId="60" applyNumberFormat="1" applyFont="1" applyFill="1" applyBorder="1" applyAlignment="1" applyProtection="1">
      <alignment vertical="center" wrapText="1"/>
      <protection/>
    </xf>
    <xf numFmtId="0" fontId="8" fillId="33" borderId="39" xfId="60" applyFont="1" applyFill="1" applyBorder="1" applyAlignment="1" applyProtection="1">
      <alignment vertical="center" wrapText="1"/>
      <protection/>
    </xf>
    <xf numFmtId="0" fontId="8" fillId="33" borderId="40" xfId="60" applyFont="1" applyFill="1" applyBorder="1" applyAlignment="1" applyProtection="1">
      <alignment vertical="center" wrapText="1"/>
      <protection/>
    </xf>
    <xf numFmtId="178" fontId="8" fillId="33" borderId="41" xfId="60" applyNumberFormat="1" applyFont="1" applyFill="1" applyBorder="1" applyAlignment="1" applyProtection="1">
      <alignment vertical="center" wrapText="1"/>
      <protection/>
    </xf>
    <xf numFmtId="0" fontId="34" fillId="33" borderId="0" xfId="60" applyFont="1" applyFill="1" applyAlignment="1" applyProtection="1">
      <alignment horizontal="left" vertical="center"/>
      <protection/>
    </xf>
    <xf numFmtId="0" fontId="8" fillId="33" borderId="0" xfId="60" applyFont="1" applyFill="1" applyProtection="1">
      <alignment vertical="center"/>
      <protection/>
    </xf>
    <xf numFmtId="0" fontId="35" fillId="33" borderId="0" xfId="60" applyFont="1" applyFill="1" applyAlignment="1" applyProtection="1">
      <alignment horizontal="left" vertical="center"/>
      <protection/>
    </xf>
    <xf numFmtId="0" fontId="11" fillId="33" borderId="16" xfId="60" applyFont="1" applyFill="1" applyBorder="1" applyAlignment="1" applyProtection="1">
      <alignment horizontal="center" vertical="center" wrapText="1"/>
      <protection/>
    </xf>
    <xf numFmtId="0" fontId="12" fillId="33" borderId="16" xfId="60" applyFont="1" applyFill="1" applyBorder="1" applyAlignment="1" applyProtection="1">
      <alignment horizontal="center" vertical="center"/>
      <protection/>
    </xf>
    <xf numFmtId="0" fontId="10" fillId="33" borderId="0" xfId="60" applyFont="1" applyFill="1" applyProtection="1">
      <alignment vertical="center"/>
      <protection/>
    </xf>
    <xf numFmtId="0" fontId="3" fillId="33" borderId="0" xfId="60" applyFont="1" applyFill="1" applyAlignment="1" applyProtection="1">
      <alignment horizontal="centerContinuous" vertical="center"/>
      <protection/>
    </xf>
    <xf numFmtId="0" fontId="8" fillId="33" borderId="14" xfId="60" applyFont="1" applyFill="1" applyBorder="1" applyAlignment="1" applyProtection="1">
      <alignment horizontal="left" vertical="center"/>
      <protection/>
    </xf>
    <xf numFmtId="0" fontId="11" fillId="33" borderId="0" xfId="60" applyFont="1" applyFill="1" applyAlignment="1" applyProtection="1">
      <alignment horizontal="center" vertical="center" wrapText="1"/>
      <protection/>
    </xf>
    <xf numFmtId="0" fontId="12" fillId="33" borderId="0" xfId="60" applyFont="1" applyFill="1" applyAlignment="1" applyProtection="1">
      <alignment horizontal="center" vertical="center"/>
      <protection/>
    </xf>
    <xf numFmtId="0" fontId="1" fillId="33" borderId="0" xfId="55" applyFont="1" applyFill="1" applyProtection="1">
      <alignment vertical="center"/>
      <protection/>
    </xf>
    <xf numFmtId="0" fontId="3" fillId="33" borderId="0" xfId="55" applyFont="1" applyFill="1" applyProtection="1">
      <alignment vertical="center"/>
      <protection/>
    </xf>
    <xf numFmtId="0" fontId="37" fillId="35" borderId="0" xfId="59" applyFont="1" applyFill="1" applyBorder="1" applyAlignment="1">
      <alignment vertical="center"/>
      <protection/>
    </xf>
    <xf numFmtId="0" fontId="23" fillId="35" borderId="42" xfId="59" applyFont="1" applyFill="1" applyBorder="1" applyAlignment="1">
      <alignment vertical="center"/>
      <protection/>
    </xf>
    <xf numFmtId="0" fontId="23" fillId="35" borderId="43" xfId="59" applyFont="1" applyFill="1" applyBorder="1" applyAlignment="1">
      <alignment vertical="center"/>
      <protection/>
    </xf>
    <xf numFmtId="0" fontId="23" fillId="35" borderId="44" xfId="59" applyFont="1" applyFill="1" applyBorder="1" applyAlignment="1">
      <alignment vertical="center"/>
      <protection/>
    </xf>
    <xf numFmtId="0" fontId="23" fillId="35" borderId="34" xfId="59" applyFont="1" applyFill="1" applyBorder="1" applyAlignment="1">
      <alignment vertical="center"/>
      <protection/>
    </xf>
    <xf numFmtId="0" fontId="23" fillId="35" borderId="35" xfId="59" applyFont="1" applyFill="1" applyBorder="1" applyAlignment="1">
      <alignment vertical="center"/>
      <protection/>
    </xf>
    <xf numFmtId="178" fontId="23" fillId="35" borderId="35" xfId="59" applyNumberFormat="1" applyFont="1" applyFill="1" applyBorder="1" applyAlignment="1">
      <alignment vertical="center"/>
      <protection/>
    </xf>
    <xf numFmtId="0" fontId="23" fillId="35" borderId="36" xfId="59" applyFont="1" applyFill="1" applyBorder="1" applyAlignment="1">
      <alignment vertical="center"/>
      <protection/>
    </xf>
    <xf numFmtId="0" fontId="31" fillId="35" borderId="0" xfId="59" applyFont="1" applyFill="1" applyBorder="1" applyAlignment="1">
      <alignment vertical="center"/>
      <protection/>
    </xf>
    <xf numFmtId="0" fontId="36" fillId="36" borderId="0" xfId="59" applyFont="1" applyFill="1" applyBorder="1" applyAlignment="1">
      <alignment vertical="center"/>
      <protection/>
    </xf>
    <xf numFmtId="0" fontId="32" fillId="35" borderId="29" xfId="59" applyFont="1" applyFill="1" applyBorder="1" applyAlignment="1">
      <alignment vertical="center"/>
      <protection/>
    </xf>
    <xf numFmtId="0" fontId="32" fillId="35" borderId="30" xfId="59" applyFont="1" applyFill="1" applyBorder="1" applyAlignment="1">
      <alignment vertical="center"/>
      <protection/>
    </xf>
    <xf numFmtId="0" fontId="96" fillId="6" borderId="0" xfId="57" applyFont="1" applyFill="1">
      <alignment vertical="center"/>
      <protection/>
    </xf>
    <xf numFmtId="0" fontId="96" fillId="0" borderId="0" xfId="57" applyFont="1">
      <alignment vertical="center"/>
      <protection/>
    </xf>
    <xf numFmtId="0" fontId="25" fillId="35" borderId="45" xfId="59" applyFont="1" applyFill="1" applyBorder="1" applyAlignment="1">
      <alignment horizontal="right" vertical="center"/>
      <protection/>
    </xf>
    <xf numFmtId="0" fontId="97" fillId="35" borderId="0" xfId="59" applyFont="1" applyFill="1" applyBorder="1" applyAlignment="1">
      <alignment horizontal="left" vertical="center"/>
      <protection/>
    </xf>
    <xf numFmtId="0" fontId="17" fillId="35" borderId="0" xfId="59" applyFont="1" applyFill="1" applyBorder="1" applyAlignment="1">
      <alignment horizontal="right" vertical="center"/>
      <protection/>
    </xf>
    <xf numFmtId="0" fontId="98" fillId="36" borderId="0" xfId="59" applyFont="1" applyFill="1" applyBorder="1" applyAlignment="1" applyProtection="1">
      <alignment horizontal="center" vertical="center" wrapText="1"/>
      <protection/>
    </xf>
    <xf numFmtId="0" fontId="38" fillId="36" borderId="0" xfId="59" applyFont="1" applyFill="1" applyBorder="1" applyAlignment="1" applyProtection="1">
      <alignment horizontal="center" vertical="center"/>
      <protection/>
    </xf>
    <xf numFmtId="0" fontId="3" fillId="35" borderId="0" xfId="59" applyFont="1" applyFill="1" applyBorder="1" applyAlignment="1">
      <alignment horizontal="centerContinuous" vertical="center"/>
      <protection/>
    </xf>
    <xf numFmtId="0" fontId="37" fillId="0" borderId="0" xfId="59" applyFont="1">
      <alignment vertical="center"/>
      <protection/>
    </xf>
    <xf numFmtId="0" fontId="23" fillId="0" borderId="0" xfId="59" applyFont="1">
      <alignment vertical="center"/>
      <protection/>
    </xf>
    <xf numFmtId="0" fontId="99" fillId="0" borderId="42" xfId="57" applyFont="1" applyBorder="1">
      <alignment vertical="center"/>
      <protection/>
    </xf>
    <xf numFmtId="0" fontId="99" fillId="0" borderId="43" xfId="57" applyFont="1" applyBorder="1">
      <alignment vertical="center"/>
      <protection/>
    </xf>
    <xf numFmtId="0" fontId="96" fillId="0" borderId="43" xfId="57" applyFont="1" applyBorder="1">
      <alignment vertical="center"/>
      <protection/>
    </xf>
    <xf numFmtId="0" fontId="99" fillId="0" borderId="43" xfId="57" applyFont="1" applyBorder="1" applyAlignment="1">
      <alignment horizontal="left" vertical="center"/>
      <protection/>
    </xf>
    <xf numFmtId="0" fontId="99" fillId="0" borderId="44" xfId="57" applyFont="1" applyBorder="1">
      <alignment vertical="center"/>
      <protection/>
    </xf>
    <xf numFmtId="0" fontId="99" fillId="0" borderId="29" xfId="57" applyFont="1" applyBorder="1">
      <alignment vertical="center"/>
      <protection/>
    </xf>
    <xf numFmtId="0" fontId="99" fillId="0" borderId="0" xfId="57" applyFont="1" applyBorder="1">
      <alignment vertical="center"/>
      <protection/>
    </xf>
    <xf numFmtId="0" fontId="96" fillId="0" borderId="0" xfId="57" applyFont="1" applyBorder="1">
      <alignment vertical="center"/>
      <protection/>
    </xf>
    <xf numFmtId="0" fontId="99" fillId="0" borderId="0" xfId="57" applyFont="1" applyBorder="1" applyAlignment="1">
      <alignment horizontal="center" vertical="center"/>
      <protection/>
    </xf>
    <xf numFmtId="0" fontId="99" fillId="0" borderId="30" xfId="57" applyFont="1" applyBorder="1">
      <alignment vertical="center"/>
      <protection/>
    </xf>
    <xf numFmtId="0" fontId="100" fillId="0" borderId="0" xfId="57" applyFont="1" applyBorder="1" applyAlignment="1">
      <alignment horizontal="right" vertical="center"/>
      <protection/>
    </xf>
    <xf numFmtId="0" fontId="101" fillId="0" borderId="33" xfId="57" applyFont="1" applyBorder="1" applyAlignment="1">
      <alignment horizontal="center" vertical="center"/>
      <protection/>
    </xf>
    <xf numFmtId="0" fontId="99" fillId="0" borderId="31" xfId="57" applyFont="1" applyBorder="1">
      <alignment vertical="center"/>
      <protection/>
    </xf>
    <xf numFmtId="0" fontId="99" fillId="0" borderId="32" xfId="57" applyFont="1" applyBorder="1">
      <alignment vertical="center"/>
      <protection/>
    </xf>
    <xf numFmtId="176" fontId="99" fillId="0" borderId="0" xfId="57" applyNumberFormat="1" applyFont="1" applyBorder="1">
      <alignment vertical="center"/>
      <protection/>
    </xf>
    <xf numFmtId="0" fontId="99" fillId="0" borderId="33" xfId="57" applyFont="1" applyBorder="1">
      <alignment vertical="center"/>
      <protection/>
    </xf>
    <xf numFmtId="0" fontId="96" fillId="0" borderId="30" xfId="57" applyFont="1" applyBorder="1">
      <alignment vertical="center"/>
      <protection/>
    </xf>
    <xf numFmtId="0" fontId="99" fillId="0" borderId="0" xfId="57" applyFont="1" applyBorder="1" applyAlignment="1">
      <alignment horizontal="right" vertical="center"/>
      <protection/>
    </xf>
    <xf numFmtId="0" fontId="99" fillId="0" borderId="46" xfId="57" applyFont="1" applyBorder="1">
      <alignment vertical="center"/>
      <protection/>
    </xf>
    <xf numFmtId="0" fontId="99" fillId="0" borderId="29" xfId="57" applyFont="1" applyBorder="1" applyAlignment="1">
      <alignment vertical="top"/>
      <protection/>
    </xf>
    <xf numFmtId="0" fontId="27" fillId="0" borderId="0" xfId="59" applyFont="1" applyBorder="1" applyAlignment="1">
      <alignment vertical="top"/>
      <protection/>
    </xf>
    <xf numFmtId="0" fontId="99" fillId="0" borderId="0" xfId="57" applyFont="1" applyBorder="1" applyAlignment="1">
      <alignment vertical="top"/>
      <protection/>
    </xf>
    <xf numFmtId="0" fontId="99" fillId="0" borderId="30" xfId="57" applyFont="1" applyBorder="1" applyAlignment="1">
      <alignment vertical="top"/>
      <protection/>
    </xf>
    <xf numFmtId="0" fontId="99" fillId="0" borderId="34" xfId="57" applyFont="1" applyBorder="1" applyAlignment="1">
      <alignment vertical="top"/>
      <protection/>
    </xf>
    <xf numFmtId="0" fontId="27" fillId="0" borderId="35" xfId="59" applyFont="1" applyBorder="1" applyAlignment="1">
      <alignment vertical="top"/>
      <protection/>
    </xf>
    <xf numFmtId="0" fontId="99" fillId="0" borderId="35" xfId="57" applyFont="1" applyBorder="1" applyAlignment="1">
      <alignment vertical="top"/>
      <protection/>
    </xf>
    <xf numFmtId="0" fontId="99" fillId="0" borderId="36" xfId="57" applyFont="1" applyBorder="1" applyAlignment="1">
      <alignment vertical="top"/>
      <protection/>
    </xf>
    <xf numFmtId="0" fontId="99" fillId="0" borderId="0" xfId="57" applyFont="1" applyAlignment="1">
      <alignment vertical="top"/>
      <protection/>
    </xf>
    <xf numFmtId="0" fontId="23" fillId="0" borderId="0" xfId="59" applyFont="1" applyAlignment="1">
      <alignment vertical="top"/>
      <protection/>
    </xf>
    <xf numFmtId="0" fontId="23" fillId="6" borderId="0" xfId="59" applyFont="1" applyFill="1">
      <alignment vertical="center"/>
      <protection/>
    </xf>
    <xf numFmtId="0" fontId="23" fillId="6" borderId="47" xfId="59" applyFont="1" applyFill="1" applyBorder="1" applyAlignment="1">
      <alignment horizontal="center" vertical="center"/>
      <protection/>
    </xf>
    <xf numFmtId="0" fontId="23" fillId="0" borderId="47" xfId="59" applyFont="1" applyBorder="1" applyAlignment="1">
      <alignment horizontal="center" vertical="center"/>
      <protection/>
    </xf>
    <xf numFmtId="0" fontId="23" fillId="6" borderId="48" xfId="59" applyFont="1" applyFill="1" applyBorder="1" applyAlignment="1">
      <alignment horizontal="center" vertical="center"/>
      <protection/>
    </xf>
    <xf numFmtId="0" fontId="23" fillId="0" borderId="48" xfId="59" applyFont="1" applyBorder="1" applyAlignment="1">
      <alignment horizontal="center" vertical="center" wrapText="1"/>
      <protection/>
    </xf>
    <xf numFmtId="0" fontId="23" fillId="0" borderId="47" xfId="59" applyFont="1" applyBorder="1" applyAlignment="1">
      <alignment vertical="center" shrinkToFit="1"/>
      <protection/>
    </xf>
    <xf numFmtId="180" fontId="23" fillId="6" borderId="47" xfId="59" applyNumberFormat="1" applyFont="1" applyFill="1" applyBorder="1" applyAlignment="1">
      <alignment vertical="center" shrinkToFit="1"/>
      <protection/>
    </xf>
    <xf numFmtId="180" fontId="23" fillId="0" borderId="47" xfId="59" applyNumberFormat="1" applyFont="1" applyBorder="1" applyAlignment="1">
      <alignment vertical="center" shrinkToFit="1"/>
      <protection/>
    </xf>
    <xf numFmtId="0" fontId="25" fillId="0" borderId="0" xfId="59" applyFont="1">
      <alignment vertical="center"/>
      <protection/>
    </xf>
    <xf numFmtId="0" fontId="27" fillId="0" borderId="0" xfId="59" applyFont="1">
      <alignment vertical="center"/>
      <protection/>
    </xf>
    <xf numFmtId="0" fontId="99" fillId="0" borderId="0" xfId="57" applyFont="1">
      <alignment vertical="center"/>
      <protection/>
    </xf>
    <xf numFmtId="0" fontId="23" fillId="0" borderId="0" xfId="61" applyFont="1" applyAlignment="1">
      <alignment horizontal="left" vertical="center"/>
      <protection/>
    </xf>
    <xf numFmtId="181" fontId="23" fillId="0" borderId="0" xfId="61" applyNumberFormat="1" applyFont="1" applyAlignment="1">
      <alignment vertical="center"/>
      <protection/>
    </xf>
    <xf numFmtId="0" fontId="23" fillId="0" borderId="0" xfId="61" applyFont="1" applyAlignment="1">
      <alignment vertical="center"/>
      <protection/>
    </xf>
    <xf numFmtId="0" fontId="99" fillId="0" borderId="47" xfId="57" applyFont="1" applyBorder="1" applyAlignment="1">
      <alignment vertical="center" shrinkToFit="1"/>
      <protection/>
    </xf>
    <xf numFmtId="9" fontId="99" fillId="6" borderId="47" xfId="57" applyNumberFormat="1" applyFont="1" applyFill="1" applyBorder="1">
      <alignment vertical="center"/>
      <protection/>
    </xf>
    <xf numFmtId="0" fontId="102" fillId="0" borderId="47" xfId="57" applyFont="1" applyBorder="1">
      <alignment vertical="center"/>
      <protection/>
    </xf>
    <xf numFmtId="0" fontId="96" fillId="6" borderId="47" xfId="57" applyFont="1" applyFill="1" applyBorder="1">
      <alignment vertical="center"/>
      <protection/>
    </xf>
    <xf numFmtId="0" fontId="96" fillId="0" borderId="47" xfId="57" applyFont="1" applyBorder="1">
      <alignment vertical="center"/>
      <protection/>
    </xf>
    <xf numFmtId="0" fontId="23" fillId="0" borderId="47" xfId="61" applyFont="1" applyBorder="1" applyAlignment="1">
      <alignment horizontal="center" vertical="center"/>
      <protection/>
    </xf>
    <xf numFmtId="0" fontId="99" fillId="0" borderId="47" xfId="57" applyFont="1" applyBorder="1">
      <alignment vertical="center"/>
      <protection/>
    </xf>
    <xf numFmtId="182" fontId="23" fillId="0" borderId="47" xfId="61" applyNumberFormat="1" applyFont="1" applyBorder="1" applyAlignment="1">
      <alignment vertical="center"/>
      <protection/>
    </xf>
    <xf numFmtId="0" fontId="23" fillId="0" borderId="47" xfId="61" applyFont="1" applyBorder="1" applyAlignment="1">
      <alignment vertical="center"/>
      <protection/>
    </xf>
    <xf numFmtId="0" fontId="99" fillId="6" borderId="47" xfId="57" applyFont="1" applyFill="1" applyBorder="1">
      <alignment vertical="center"/>
      <protection/>
    </xf>
    <xf numFmtId="183" fontId="96" fillId="36" borderId="47" xfId="57" applyNumberFormat="1" applyFont="1" applyFill="1" applyBorder="1">
      <alignment vertical="center"/>
      <protection/>
    </xf>
    <xf numFmtId="0" fontId="23" fillId="0" borderId="0" xfId="61" applyFont="1" applyBorder="1" applyAlignment="1">
      <alignment horizontal="center" vertical="center"/>
      <protection/>
    </xf>
    <xf numFmtId="0" fontId="96" fillId="0" borderId="0" xfId="57" applyFont="1" applyBorder="1" applyAlignment="1">
      <alignment vertical="center"/>
      <protection/>
    </xf>
    <xf numFmtId="0" fontId="103" fillId="0" borderId="0" xfId="57" applyFont="1" applyBorder="1" applyAlignment="1">
      <alignment vertical="center"/>
      <protection/>
    </xf>
    <xf numFmtId="0" fontId="96" fillId="0" borderId="0" xfId="57" applyFont="1" applyFill="1" applyBorder="1">
      <alignment vertical="center"/>
      <protection/>
    </xf>
    <xf numFmtId="0" fontId="96" fillId="0" borderId="0" xfId="57" applyFont="1" applyBorder="1" applyAlignment="1">
      <alignment horizontal="left" vertical="center"/>
      <protection/>
    </xf>
    <xf numFmtId="183" fontId="96" fillId="0" borderId="0" xfId="57" applyNumberFormat="1" applyFont="1" applyFill="1" applyBorder="1">
      <alignment vertical="center"/>
      <protection/>
    </xf>
    <xf numFmtId="0" fontId="96" fillId="0" borderId="0" xfId="57" applyFont="1" applyAlignment="1">
      <alignment horizontal="center" vertical="center"/>
      <protection/>
    </xf>
    <xf numFmtId="0" fontId="23" fillId="0" borderId="35" xfId="59" applyFont="1" applyBorder="1" applyAlignment="1">
      <alignment vertical="center" wrapText="1"/>
      <protection/>
    </xf>
    <xf numFmtId="0" fontId="23" fillId="0" borderId="48" xfId="59" applyFont="1" applyBorder="1" applyAlignment="1">
      <alignment horizontal="center" vertical="center"/>
      <protection/>
    </xf>
    <xf numFmtId="177" fontId="23" fillId="0" borderId="47" xfId="59" applyNumberFormat="1" applyFont="1" applyFill="1" applyBorder="1" applyAlignment="1">
      <alignment vertical="center" shrinkToFit="1"/>
      <protection/>
    </xf>
    <xf numFmtId="177" fontId="23" fillId="0" borderId="49" xfId="59" applyNumberFormat="1" applyFont="1" applyFill="1" applyBorder="1" applyAlignment="1">
      <alignment vertical="center" shrinkToFit="1"/>
      <protection/>
    </xf>
    <xf numFmtId="177" fontId="23" fillId="0" borderId="50" xfId="59" applyNumberFormat="1" applyFont="1" applyBorder="1" applyAlignment="1">
      <alignment vertical="center" shrinkToFit="1"/>
      <protection/>
    </xf>
    <xf numFmtId="177" fontId="23" fillId="0" borderId="51" xfId="59" applyNumberFormat="1" applyFont="1" applyBorder="1" applyAlignment="1">
      <alignment vertical="center" shrinkToFit="1"/>
      <protection/>
    </xf>
    <xf numFmtId="177" fontId="23" fillId="0" borderId="47" xfId="59" applyNumberFormat="1" applyFont="1" applyBorder="1" applyAlignment="1">
      <alignment vertical="center" shrinkToFit="1"/>
      <protection/>
    </xf>
    <xf numFmtId="177" fontId="23" fillId="0" borderId="48" xfId="59" applyNumberFormat="1" applyFont="1" applyBorder="1" applyAlignment="1">
      <alignment vertical="center" shrinkToFit="1"/>
      <protection/>
    </xf>
    <xf numFmtId="0" fontId="23" fillId="0" borderId="51" xfId="59" applyFont="1" applyBorder="1" applyAlignment="1">
      <alignment vertical="center" shrinkToFit="1"/>
      <protection/>
    </xf>
    <xf numFmtId="178" fontId="23" fillId="0" borderId="47" xfId="59" applyNumberFormat="1" applyFont="1" applyFill="1" applyBorder="1" applyAlignment="1">
      <alignment vertical="center" shrinkToFit="1"/>
      <protection/>
    </xf>
    <xf numFmtId="178" fontId="23" fillId="0" borderId="49" xfId="59" applyNumberFormat="1" applyFont="1" applyFill="1" applyBorder="1" applyAlignment="1">
      <alignment vertical="center" shrinkToFit="1"/>
      <protection/>
    </xf>
    <xf numFmtId="178" fontId="23" fillId="0" borderId="50" xfId="59" applyNumberFormat="1" applyFont="1" applyFill="1" applyBorder="1" applyAlignment="1">
      <alignment vertical="center" shrinkToFit="1"/>
      <protection/>
    </xf>
    <xf numFmtId="0" fontId="23" fillId="0" borderId="0" xfId="59" applyFont="1" applyBorder="1" applyAlignment="1">
      <alignment vertical="center" shrinkToFit="1"/>
      <protection/>
    </xf>
    <xf numFmtId="178" fontId="23" fillId="0" borderId="0" xfId="59" applyNumberFormat="1" applyFont="1" applyFill="1" applyBorder="1" applyAlignment="1">
      <alignment vertical="center" shrinkToFit="1"/>
      <protection/>
    </xf>
    <xf numFmtId="0" fontId="23" fillId="0" borderId="0" xfId="57" applyFont="1">
      <alignment vertical="center"/>
      <protection/>
    </xf>
    <xf numFmtId="0" fontId="27" fillId="0" borderId="0" xfId="57" applyFont="1">
      <alignment vertical="center"/>
      <protection/>
    </xf>
    <xf numFmtId="0" fontId="23" fillId="0" borderId="0" xfId="57" applyFont="1" applyAlignment="1">
      <alignment vertical="top"/>
      <protection/>
    </xf>
    <xf numFmtId="0" fontId="23" fillId="0" borderId="47" xfId="57" applyFont="1" applyBorder="1" applyAlignment="1">
      <alignment vertical="center" shrinkToFit="1"/>
      <protection/>
    </xf>
    <xf numFmtId="180" fontId="23" fillId="0" borderId="47" xfId="59" applyNumberFormat="1" applyFont="1" applyFill="1" applyBorder="1" applyAlignment="1">
      <alignment vertical="center" shrinkToFit="1"/>
      <protection/>
    </xf>
    <xf numFmtId="0" fontId="23" fillId="0" borderId="43" xfId="57" applyFont="1" applyBorder="1" applyAlignment="1">
      <alignment vertical="center" shrinkToFit="1"/>
      <protection/>
    </xf>
    <xf numFmtId="180" fontId="23" fillId="0" borderId="43" xfId="59" applyNumberFormat="1" applyFont="1" applyFill="1" applyBorder="1" applyAlignment="1">
      <alignment vertical="center" shrinkToFit="1"/>
      <protection/>
    </xf>
    <xf numFmtId="0" fontId="23" fillId="0" borderId="0" xfId="57" applyFont="1" applyBorder="1" applyAlignment="1">
      <alignment vertical="top" wrapText="1"/>
      <protection/>
    </xf>
    <xf numFmtId="0" fontId="23" fillId="0" borderId="0" xfId="57" applyFont="1" applyBorder="1" applyAlignment="1">
      <alignment horizontal="center" vertical="top"/>
      <protection/>
    </xf>
    <xf numFmtId="0" fontId="23" fillId="0" borderId="0" xfId="57" applyFont="1" applyBorder="1" applyAlignment="1">
      <alignment horizontal="left" vertical="center"/>
      <protection/>
    </xf>
    <xf numFmtId="0" fontId="23" fillId="0" borderId="0" xfId="57" applyFont="1" applyBorder="1" applyAlignment="1">
      <alignment vertical="center" shrinkToFit="1"/>
      <protection/>
    </xf>
    <xf numFmtId="180" fontId="23" fillId="0" borderId="0" xfId="59" applyNumberFormat="1" applyFont="1" applyFill="1" applyBorder="1" applyAlignment="1">
      <alignment vertical="center" shrinkToFit="1"/>
      <protection/>
    </xf>
    <xf numFmtId="0" fontId="23" fillId="0" borderId="0" xfId="57" applyFont="1" applyBorder="1" applyAlignment="1">
      <alignment vertical="top"/>
      <protection/>
    </xf>
    <xf numFmtId="178" fontId="23" fillId="0" borderId="0" xfId="57" applyNumberFormat="1" applyFont="1" applyBorder="1" applyAlignment="1">
      <alignment vertical="top"/>
      <protection/>
    </xf>
    <xf numFmtId="178" fontId="23" fillId="0" borderId="0" xfId="57" applyNumberFormat="1" applyFont="1" applyBorder="1" applyAlignment="1">
      <alignment horizontal="center" vertical="top"/>
      <protection/>
    </xf>
    <xf numFmtId="0" fontId="23" fillId="0" borderId="0" xfId="59" applyFont="1" applyFill="1">
      <alignment vertical="center"/>
      <protection/>
    </xf>
    <xf numFmtId="0" fontId="23" fillId="0" borderId="35" xfId="59" applyFont="1" applyBorder="1" applyAlignment="1">
      <alignment vertical="center" shrinkToFit="1"/>
      <protection/>
    </xf>
    <xf numFmtId="178" fontId="23" fillId="0" borderId="52" xfId="59" applyNumberFormat="1" applyFont="1" applyFill="1" applyBorder="1">
      <alignment vertical="center"/>
      <protection/>
    </xf>
    <xf numFmtId="178" fontId="23" fillId="0" borderId="35" xfId="59" applyNumberFormat="1" applyFont="1" applyFill="1" applyBorder="1">
      <alignment vertical="center"/>
      <protection/>
    </xf>
    <xf numFmtId="178" fontId="23" fillId="0" borderId="47" xfId="59" applyNumberFormat="1" applyFont="1" applyBorder="1" applyAlignment="1">
      <alignment horizontal="center" vertical="center"/>
      <protection/>
    </xf>
    <xf numFmtId="177" fontId="23" fillId="0" borderId="53" xfId="59" applyNumberFormat="1" applyFont="1" applyBorder="1" applyAlignment="1">
      <alignment vertical="center" shrinkToFit="1"/>
      <protection/>
    </xf>
    <xf numFmtId="0" fontId="99" fillId="0" borderId="47" xfId="57" applyFont="1" applyBorder="1" quotePrefix="1">
      <alignment vertical="center"/>
      <protection/>
    </xf>
    <xf numFmtId="178" fontId="99" fillId="0" borderId="47" xfId="57" applyNumberFormat="1" applyFont="1" applyBorder="1" applyAlignment="1">
      <alignment vertical="center" shrinkToFit="1"/>
      <protection/>
    </xf>
    <xf numFmtId="0" fontId="27" fillId="0" borderId="0" xfId="57" applyFont="1" applyAlignment="1">
      <alignment vertical="top"/>
      <protection/>
    </xf>
    <xf numFmtId="0" fontId="33" fillId="33" borderId="0" xfId="55" applyFont="1" applyFill="1" applyProtection="1">
      <alignment vertical="center"/>
      <protection/>
    </xf>
    <xf numFmtId="0" fontId="1" fillId="33" borderId="0" xfId="55" applyFont="1" applyFill="1" applyAlignment="1" applyProtection="1">
      <alignment horizontal="right" vertical="center"/>
      <protection/>
    </xf>
    <xf numFmtId="0" fontId="1" fillId="33" borderId="0" xfId="55" applyFont="1" applyFill="1" applyAlignment="1" applyProtection="1">
      <alignment horizontal="center" vertical="center"/>
      <protection/>
    </xf>
    <xf numFmtId="0" fontId="0" fillId="0" borderId="0" xfId="55" applyFill="1" applyProtection="1">
      <alignment vertical="center"/>
      <protection/>
    </xf>
    <xf numFmtId="0" fontId="32" fillId="33" borderId="10" xfId="55" applyFont="1" applyFill="1" applyBorder="1" applyProtection="1">
      <alignment vertical="center"/>
      <protection/>
    </xf>
    <xf numFmtId="0" fontId="32" fillId="33" borderId="0" xfId="55" applyFont="1" applyFill="1" applyProtection="1">
      <alignment vertical="center"/>
      <protection/>
    </xf>
    <xf numFmtId="0" fontId="32" fillId="33" borderId="11" xfId="55" applyFont="1" applyFill="1" applyBorder="1" applyProtection="1">
      <alignment vertical="center"/>
      <protection/>
    </xf>
    <xf numFmtId="0" fontId="1" fillId="33" borderId="10" xfId="55" applyFont="1" applyFill="1" applyBorder="1" applyProtection="1">
      <alignment vertical="center"/>
      <protection/>
    </xf>
    <xf numFmtId="0" fontId="1" fillId="33" borderId="11" xfId="55" applyFont="1" applyFill="1" applyBorder="1" applyProtection="1">
      <alignment vertical="center"/>
      <protection/>
    </xf>
    <xf numFmtId="0" fontId="17" fillId="33" borderId="0" xfId="55" applyFont="1" applyFill="1" applyAlignment="1" applyProtection="1">
      <alignment horizontal="left" vertical="center"/>
      <protection/>
    </xf>
    <xf numFmtId="0" fontId="17" fillId="33" borderId="0" xfId="55" applyFont="1" applyFill="1" applyAlignment="1" applyProtection="1">
      <alignment horizontal="right" vertical="center"/>
      <protection/>
    </xf>
    <xf numFmtId="0" fontId="11" fillId="33" borderId="16" xfId="55" applyFont="1" applyFill="1" applyBorder="1" applyAlignment="1" applyProtection="1">
      <alignment horizontal="center" vertical="center" wrapText="1"/>
      <protection/>
    </xf>
    <xf numFmtId="0" fontId="12" fillId="33" borderId="16" xfId="55" applyFont="1" applyFill="1" applyBorder="1" applyAlignment="1" applyProtection="1">
      <alignment horizontal="center" vertical="center"/>
      <protection/>
    </xf>
    <xf numFmtId="0" fontId="10" fillId="33" borderId="0" xfId="55" applyFont="1" applyFill="1" applyProtection="1">
      <alignment vertical="center"/>
      <protection/>
    </xf>
    <xf numFmtId="0" fontId="3" fillId="33" borderId="0" xfId="55" applyFont="1" applyFill="1" applyAlignment="1" applyProtection="1">
      <alignment horizontal="centerContinuous" vertical="center"/>
      <protection/>
    </xf>
    <xf numFmtId="0" fontId="1" fillId="33" borderId="0" xfId="55" applyFont="1" applyFill="1" applyAlignment="1" applyProtection="1">
      <alignment horizontal="centerContinuous" vertical="center"/>
      <protection/>
    </xf>
    <xf numFmtId="0" fontId="1" fillId="33" borderId="11" xfId="55" applyFont="1" applyFill="1" applyBorder="1" applyAlignment="1" applyProtection="1">
      <alignment horizontal="centerContinuous" vertical="center"/>
      <protection/>
    </xf>
    <xf numFmtId="0" fontId="1" fillId="33" borderId="13" xfId="55" applyFont="1" applyFill="1" applyBorder="1" applyProtection="1">
      <alignment vertical="center"/>
      <protection/>
    </xf>
    <xf numFmtId="0" fontId="1" fillId="33" borderId="14" xfId="55" applyFont="1" applyFill="1" applyBorder="1" applyProtection="1">
      <alignment vertical="center"/>
      <protection/>
    </xf>
    <xf numFmtId="0" fontId="1" fillId="33" borderId="14" xfId="55" applyFont="1" applyFill="1" applyBorder="1" applyAlignment="1" applyProtection="1">
      <alignment horizontal="center" vertical="center"/>
      <protection/>
    </xf>
    <xf numFmtId="0" fontId="1" fillId="33" borderId="15" xfId="55" applyFont="1" applyFill="1" applyBorder="1" applyProtection="1">
      <alignment vertical="center"/>
      <protection/>
    </xf>
    <xf numFmtId="0" fontId="23" fillId="33" borderId="0" xfId="60" applyFont="1" applyFill="1" applyProtection="1">
      <alignment vertical="center"/>
      <protection/>
    </xf>
    <xf numFmtId="0" fontId="23" fillId="33" borderId="0" xfId="60" applyFont="1" applyFill="1" applyAlignment="1" applyProtection="1">
      <alignment horizontal="center" vertical="center"/>
      <protection/>
    </xf>
    <xf numFmtId="0" fontId="29" fillId="33" borderId="0" xfId="55" applyFont="1" applyFill="1" applyProtection="1">
      <alignment vertical="center"/>
      <protection/>
    </xf>
    <xf numFmtId="0" fontId="29" fillId="33" borderId="0" xfId="60" applyFont="1" applyFill="1" applyProtection="1">
      <alignment vertical="center"/>
      <protection/>
    </xf>
    <xf numFmtId="0" fontId="23" fillId="33" borderId="0" xfId="55" applyFont="1" applyFill="1" applyProtection="1">
      <alignment vertical="center"/>
      <protection/>
    </xf>
    <xf numFmtId="0" fontId="24" fillId="33" borderId="0" xfId="55" applyFont="1" applyFill="1" applyProtection="1">
      <alignment vertical="center"/>
      <protection/>
    </xf>
    <xf numFmtId="0" fontId="37" fillId="33" borderId="0" xfId="60" applyFont="1" applyFill="1" applyProtection="1">
      <alignment vertical="center"/>
      <protection/>
    </xf>
    <xf numFmtId="0" fontId="29" fillId="33" borderId="0" xfId="55" applyFont="1" applyFill="1" applyProtection="1">
      <alignment vertical="center"/>
      <protection/>
    </xf>
    <xf numFmtId="0" fontId="47" fillId="33" borderId="0" xfId="55" applyFont="1" applyFill="1" applyAlignment="1" applyProtection="1">
      <alignment vertical="top"/>
      <protection/>
    </xf>
    <xf numFmtId="0" fontId="17" fillId="33" borderId="0" xfId="55" applyFont="1" applyFill="1" applyProtection="1">
      <alignment vertical="center"/>
      <protection/>
    </xf>
    <xf numFmtId="0" fontId="17" fillId="33" borderId="0" xfId="55" applyFont="1" applyFill="1" applyAlignment="1" applyProtection="1">
      <alignment horizontal="left" vertical="center"/>
      <protection/>
    </xf>
    <xf numFmtId="0" fontId="104" fillId="33" borderId="0" xfId="55" applyFont="1" applyFill="1" applyProtection="1">
      <alignment vertical="center"/>
      <protection/>
    </xf>
    <xf numFmtId="0" fontId="105" fillId="33" borderId="0" xfId="55" applyFont="1" applyFill="1" applyProtection="1">
      <alignment vertical="center"/>
      <protection/>
    </xf>
    <xf numFmtId="0" fontId="1" fillId="33" borderId="0" xfId="55" applyFont="1" applyFill="1" applyProtection="1">
      <alignment vertical="center"/>
      <protection/>
    </xf>
    <xf numFmtId="0" fontId="1" fillId="33" borderId="0" xfId="55" applyFont="1" applyFill="1" applyAlignment="1" applyProtection="1">
      <alignment horizontal="center" vertical="center"/>
      <protection/>
    </xf>
    <xf numFmtId="0" fontId="5" fillId="33" borderId="0" xfId="55" applyFont="1" applyFill="1" applyProtection="1">
      <alignment vertical="center"/>
      <protection/>
    </xf>
    <xf numFmtId="0" fontId="27" fillId="0" borderId="0" xfId="57" applyFont="1">
      <alignment vertical="center"/>
      <protection/>
    </xf>
    <xf numFmtId="0" fontId="51" fillId="0" borderId="0" xfId="0" applyFont="1" applyFill="1" applyAlignment="1" applyProtection="1">
      <alignment horizontal="left" vertical="center"/>
      <protection/>
    </xf>
    <xf numFmtId="0" fontId="48" fillId="0" borderId="0" xfId="0" applyFont="1" applyFill="1" applyAlignment="1" applyProtection="1">
      <alignment horizontal="center" vertical="center" textRotation="255"/>
      <protection/>
    </xf>
    <xf numFmtId="0" fontId="51" fillId="33" borderId="14" xfId="0" applyFont="1" applyFill="1" applyBorder="1" applyAlignment="1" applyProtection="1">
      <alignment vertical="center"/>
      <protection/>
    </xf>
    <xf numFmtId="0" fontId="23" fillId="33" borderId="14" xfId="0" applyFont="1" applyFill="1" applyBorder="1" applyAlignment="1" applyProtection="1">
      <alignment vertical="center"/>
      <protection/>
    </xf>
    <xf numFmtId="0" fontId="1" fillId="33" borderId="0" xfId="60" applyFont="1" applyFill="1" applyProtection="1">
      <alignment vertical="center"/>
      <protection/>
    </xf>
    <xf numFmtId="0" fontId="1" fillId="33" borderId="0" xfId="60" applyFont="1" applyFill="1" applyAlignment="1" applyProtection="1">
      <alignment horizontal="right" vertical="center"/>
      <protection/>
    </xf>
    <xf numFmtId="0" fontId="1" fillId="33" borderId="0" xfId="60" applyFont="1" applyFill="1" applyAlignment="1" applyProtection="1">
      <alignment horizontal="center" vertical="center"/>
      <protection/>
    </xf>
    <xf numFmtId="0" fontId="1" fillId="33" borderId="10" xfId="60" applyFont="1" applyFill="1" applyBorder="1" applyProtection="1">
      <alignment vertical="center"/>
      <protection/>
    </xf>
    <xf numFmtId="0" fontId="1" fillId="33" borderId="11" xfId="60" applyFont="1" applyFill="1" applyBorder="1" applyProtection="1">
      <alignment vertical="center"/>
      <protection/>
    </xf>
    <xf numFmtId="0" fontId="1" fillId="33" borderId="10" xfId="55" applyFont="1" applyFill="1" applyBorder="1" applyProtection="1">
      <alignment vertical="center"/>
      <protection/>
    </xf>
    <xf numFmtId="0" fontId="1" fillId="33" borderId="11" xfId="55" applyFont="1" applyFill="1" applyBorder="1" applyProtection="1">
      <alignment vertical="center"/>
      <protection/>
    </xf>
    <xf numFmtId="0" fontId="3" fillId="33" borderId="0" xfId="60" applyFont="1" applyFill="1" applyAlignment="1" applyProtection="1">
      <alignment horizontal="centerContinuous" vertical="center"/>
      <protection/>
    </xf>
    <xf numFmtId="0" fontId="1" fillId="33" borderId="0" xfId="60" applyFont="1" applyFill="1" applyAlignment="1" applyProtection="1">
      <alignment horizontal="centerContinuous" vertical="center"/>
      <protection/>
    </xf>
    <xf numFmtId="0" fontId="1" fillId="33" borderId="11" xfId="60" applyFont="1" applyFill="1" applyBorder="1" applyAlignment="1" applyProtection="1">
      <alignment horizontal="centerContinuous" vertical="center"/>
      <protection/>
    </xf>
    <xf numFmtId="0" fontId="1" fillId="33" borderId="13" xfId="60" applyFont="1" applyFill="1" applyBorder="1" applyProtection="1">
      <alignment vertical="center"/>
      <protection/>
    </xf>
    <xf numFmtId="0" fontId="1" fillId="33" borderId="14" xfId="60" applyFont="1" applyFill="1" applyBorder="1" applyProtection="1">
      <alignment vertical="center"/>
      <protection/>
    </xf>
    <xf numFmtId="0" fontId="1" fillId="33" borderId="14" xfId="60" applyFont="1" applyFill="1" applyBorder="1" applyAlignment="1" applyProtection="1">
      <alignment horizontal="center" vertical="center"/>
      <protection/>
    </xf>
    <xf numFmtId="0" fontId="1" fillId="33" borderId="15" xfId="60" applyFont="1" applyFill="1" applyBorder="1" applyProtection="1">
      <alignment vertical="center"/>
      <protection/>
    </xf>
    <xf numFmtId="0" fontId="3" fillId="33" borderId="0" xfId="60" applyFont="1" applyFill="1" applyProtection="1">
      <alignment vertical="center"/>
      <protection/>
    </xf>
    <xf numFmtId="0" fontId="1" fillId="33" borderId="20" xfId="60" applyFont="1" applyFill="1" applyBorder="1" applyProtection="1">
      <alignment vertical="center"/>
      <protection/>
    </xf>
    <xf numFmtId="0" fontId="1" fillId="33" borderId="0" xfId="60" applyFont="1" applyFill="1" applyAlignment="1" applyProtection="1">
      <alignment horizontal="left" vertical="center"/>
      <protection/>
    </xf>
    <xf numFmtId="0" fontId="3" fillId="33" borderId="0" xfId="60" applyFont="1" applyFill="1" applyAlignment="1" applyProtection="1">
      <alignment horizontal="right" vertical="center"/>
      <protection/>
    </xf>
    <xf numFmtId="0" fontId="23" fillId="33" borderId="0" xfId="55" applyFont="1" applyFill="1" applyAlignment="1" applyProtection="1">
      <alignment horizontal="center" vertical="center"/>
      <protection/>
    </xf>
    <xf numFmtId="0" fontId="23" fillId="36" borderId="0" xfId="59" applyFont="1" applyFill="1" applyBorder="1" applyAlignment="1">
      <alignment horizontal="center" vertical="center"/>
      <protection/>
    </xf>
    <xf numFmtId="0" fontId="17" fillId="33" borderId="0" xfId="0" applyFont="1" applyFill="1" applyAlignment="1" applyProtection="1">
      <alignment vertical="center"/>
      <protection/>
    </xf>
    <xf numFmtId="0" fontId="17" fillId="33" borderId="0" xfId="0" applyFont="1" applyFill="1" applyAlignment="1" applyProtection="1">
      <alignment horizontal="left" vertical="center"/>
      <protection/>
    </xf>
    <xf numFmtId="0" fontId="37" fillId="35" borderId="29" xfId="59" applyFont="1" applyFill="1" applyBorder="1" applyAlignment="1">
      <alignment vertical="center"/>
      <protection/>
    </xf>
    <xf numFmtId="0" fontId="37" fillId="35" borderId="30" xfId="59" applyFont="1" applyFill="1" applyBorder="1" applyAlignment="1">
      <alignment vertical="center"/>
      <protection/>
    </xf>
    <xf numFmtId="0" fontId="27" fillId="37" borderId="0" xfId="58" applyFont="1" applyFill="1">
      <alignment vertical="center"/>
      <protection/>
    </xf>
    <xf numFmtId="0" fontId="27" fillId="0" borderId="0" xfId="58" applyFont="1">
      <alignment vertical="center"/>
      <protection/>
    </xf>
    <xf numFmtId="0" fontId="27" fillId="35" borderId="29" xfId="59" applyFont="1" applyFill="1" applyBorder="1" applyAlignment="1">
      <alignment vertical="center"/>
      <protection/>
    </xf>
    <xf numFmtId="10" fontId="23" fillId="35" borderId="0" xfId="59" applyNumberFormat="1" applyFont="1" applyFill="1" applyBorder="1" applyAlignment="1">
      <alignment horizontal="center" vertical="center" shrinkToFit="1"/>
      <protection/>
    </xf>
    <xf numFmtId="9" fontId="23" fillId="35" borderId="0" xfId="59" applyNumberFormat="1" applyFont="1" applyFill="1" applyBorder="1" applyAlignment="1" quotePrefix="1">
      <alignment vertical="center"/>
      <protection/>
    </xf>
    <xf numFmtId="177" fontId="23" fillId="37" borderId="54" xfId="59" applyNumberFormat="1" applyFont="1" applyFill="1" applyBorder="1" applyAlignment="1">
      <alignment horizontal="center" vertical="center"/>
      <protection/>
    </xf>
    <xf numFmtId="178" fontId="23" fillId="35" borderId="0" xfId="59" applyNumberFormat="1" applyFont="1" applyFill="1" applyBorder="1" applyAlignment="1">
      <alignment horizontal="left" vertical="center"/>
      <protection/>
    </xf>
    <xf numFmtId="0" fontId="25" fillId="35" borderId="0" xfId="59" applyFont="1" applyFill="1">
      <alignment vertical="center"/>
      <protection/>
    </xf>
    <xf numFmtId="0" fontId="52" fillId="35" borderId="0" xfId="59" applyFont="1" applyFill="1" applyBorder="1" applyAlignment="1" applyProtection="1">
      <alignment horizontal="center" vertical="center" wrapText="1"/>
      <protection/>
    </xf>
    <xf numFmtId="0" fontId="27" fillId="35" borderId="0" xfId="59" applyFont="1" applyFill="1" applyBorder="1" applyAlignment="1">
      <alignment horizontal="right" vertical="center"/>
      <protection/>
    </xf>
    <xf numFmtId="0" fontId="27" fillId="35" borderId="29" xfId="59" applyFont="1" applyFill="1" applyBorder="1" applyAlignment="1">
      <alignment vertical="center"/>
      <protection/>
    </xf>
    <xf numFmtId="0" fontId="27" fillId="35" borderId="0" xfId="59" applyFont="1" applyFill="1" applyBorder="1" applyAlignment="1">
      <alignment vertical="center"/>
      <protection/>
    </xf>
    <xf numFmtId="0" fontId="8" fillId="33" borderId="0" xfId="0" applyFont="1" applyFill="1" applyAlignment="1" applyProtection="1">
      <alignment horizontal="left" vertical="top" wrapText="1"/>
      <protection/>
    </xf>
    <xf numFmtId="0" fontId="3" fillId="33"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55"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3" fillId="33" borderId="56"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protection/>
    </xf>
    <xf numFmtId="0" fontId="1" fillId="33" borderId="21" xfId="0" applyFont="1" applyFill="1" applyBorder="1" applyAlignment="1" applyProtection="1">
      <alignment vertical="center"/>
      <protection/>
    </xf>
    <xf numFmtId="0" fontId="1" fillId="33" borderId="55"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12" xfId="0" applyFont="1" applyFill="1" applyBorder="1" applyAlignment="1" applyProtection="1">
      <alignment horizontal="left" vertical="center"/>
      <protection/>
    </xf>
    <xf numFmtId="0" fontId="17" fillId="33" borderId="12" xfId="0" applyFont="1" applyFill="1" applyBorder="1" applyAlignment="1" applyProtection="1">
      <alignment horizontal="left" vertical="center" shrinkToFit="1"/>
      <protection/>
    </xf>
    <xf numFmtId="0" fontId="8" fillId="33" borderId="0" xfId="0" applyFont="1" applyFill="1" applyAlignment="1" applyProtection="1">
      <alignment vertical="top" wrapText="1"/>
      <protection/>
    </xf>
    <xf numFmtId="0" fontId="17" fillId="33" borderId="60" xfId="0" applyFont="1" applyFill="1" applyBorder="1" applyAlignment="1" applyProtection="1">
      <alignment horizontal="left" vertical="center" shrinkToFit="1"/>
      <protection/>
    </xf>
    <xf numFmtId="0" fontId="1" fillId="33" borderId="0" xfId="0" applyFont="1" applyFill="1" applyAlignment="1" applyProtection="1">
      <alignment vertical="center"/>
      <protection/>
    </xf>
    <xf numFmtId="0" fontId="1" fillId="33" borderId="61" xfId="0" applyFont="1" applyFill="1" applyBorder="1" applyAlignment="1" applyProtection="1">
      <alignment horizontal="center" vertical="center" textRotation="255"/>
      <protection/>
    </xf>
    <xf numFmtId="0" fontId="1" fillId="33" borderId="62" xfId="0" applyFont="1" applyFill="1" applyBorder="1" applyAlignment="1" applyProtection="1">
      <alignment horizontal="center" vertical="center" textRotation="255"/>
      <protection/>
    </xf>
    <xf numFmtId="0" fontId="1" fillId="33" borderId="63" xfId="0" applyFont="1" applyFill="1" applyBorder="1" applyAlignment="1" applyProtection="1">
      <alignment horizontal="center" vertical="center" textRotation="255"/>
      <protection/>
    </xf>
    <xf numFmtId="0" fontId="9" fillId="33" borderId="22"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24" xfId="0" applyFont="1" applyFill="1" applyBorder="1" applyAlignment="1" applyProtection="1">
      <alignment horizontal="left" vertical="center" wrapText="1"/>
      <protection/>
    </xf>
    <xf numFmtId="0" fontId="9" fillId="33" borderId="56"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57"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8" fillId="0" borderId="40"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65" xfId="0" applyFont="1" applyFill="1" applyBorder="1" applyAlignment="1" applyProtection="1">
      <alignment horizontal="center" vertical="center" wrapText="1"/>
      <protection/>
    </xf>
    <xf numFmtId="0" fontId="19" fillId="0" borderId="66" xfId="0" applyFont="1" applyFill="1" applyBorder="1" applyAlignment="1" applyProtection="1">
      <alignment horizontal="center" vertical="center" textRotation="255" wrapText="1"/>
      <protection/>
    </xf>
    <xf numFmtId="0" fontId="19" fillId="0" borderId="67" xfId="0" applyFont="1" applyFill="1" applyBorder="1" applyAlignment="1" applyProtection="1">
      <alignment horizontal="center" vertical="center" textRotation="255" wrapText="1"/>
      <protection/>
    </xf>
    <xf numFmtId="0" fontId="19" fillId="0" borderId="68" xfId="0" applyFont="1" applyFill="1" applyBorder="1" applyAlignment="1" applyProtection="1">
      <alignment horizontal="center" vertical="center" textRotation="255" wrapText="1"/>
      <protection/>
    </xf>
    <xf numFmtId="0" fontId="8" fillId="0" borderId="69" xfId="0" applyFont="1" applyFill="1" applyBorder="1" applyAlignment="1" applyProtection="1">
      <alignment horizontal="center" vertical="center" wrapText="1"/>
      <protection/>
    </xf>
    <xf numFmtId="0" fontId="8" fillId="0" borderId="70" xfId="0" applyFont="1" applyFill="1" applyBorder="1" applyAlignment="1" applyProtection="1">
      <alignment horizontal="center" vertical="center" wrapText="1"/>
      <protection/>
    </xf>
    <xf numFmtId="0" fontId="8" fillId="0" borderId="71"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20" fillId="0" borderId="40"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8" fillId="0" borderId="72" xfId="0"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textRotation="255" wrapText="1"/>
      <protection/>
    </xf>
    <xf numFmtId="0" fontId="15" fillId="0" borderId="28" xfId="0" applyFont="1" applyFill="1" applyBorder="1" applyAlignment="1" applyProtection="1">
      <alignment horizontal="center" vertical="center" textRotation="255" wrapText="1"/>
      <protection/>
    </xf>
    <xf numFmtId="0" fontId="8" fillId="0" borderId="70" xfId="0" applyFont="1" applyFill="1" applyBorder="1" applyAlignment="1" applyProtection="1">
      <alignment horizontal="left" vertical="center"/>
      <protection/>
    </xf>
    <xf numFmtId="0" fontId="8" fillId="0" borderId="74" xfId="0" applyFont="1" applyFill="1" applyBorder="1" applyAlignment="1" applyProtection="1">
      <alignment horizontal="left" vertical="center"/>
      <protection/>
    </xf>
    <xf numFmtId="0" fontId="9" fillId="0" borderId="58" xfId="0" applyFont="1" applyFill="1" applyBorder="1" applyAlignment="1" applyProtection="1">
      <alignment vertical="top" wrapText="1"/>
      <protection/>
    </xf>
    <xf numFmtId="0" fontId="9" fillId="0" borderId="26" xfId="0" applyFont="1" applyFill="1" applyBorder="1" applyAlignment="1" applyProtection="1">
      <alignment vertical="top" wrapText="1"/>
      <protection/>
    </xf>
    <xf numFmtId="0" fontId="9" fillId="0" borderId="59" xfId="0" applyFont="1" applyFill="1" applyBorder="1" applyAlignment="1" applyProtection="1">
      <alignment vertical="top" wrapText="1"/>
      <protection/>
    </xf>
    <xf numFmtId="0" fontId="9" fillId="0" borderId="10"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11"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19" fillId="0" borderId="58"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59" xfId="0" applyFont="1" applyFill="1" applyBorder="1" applyAlignment="1" applyProtection="1">
      <alignment horizontal="center" vertical="center" wrapText="1"/>
      <protection/>
    </xf>
    <xf numFmtId="0" fontId="23" fillId="35" borderId="75" xfId="59" applyFont="1" applyFill="1" applyBorder="1" applyAlignment="1">
      <alignment vertical="center" shrinkToFit="1"/>
      <protection/>
    </xf>
    <xf numFmtId="0" fontId="23" fillId="35" borderId="76" xfId="59" applyFont="1" applyFill="1" applyBorder="1" applyAlignment="1">
      <alignment horizontal="center" vertical="center" shrinkToFit="1"/>
      <protection/>
    </xf>
    <xf numFmtId="0" fontId="25" fillId="35" borderId="47" xfId="59" applyFont="1" applyFill="1" applyBorder="1" applyAlignment="1">
      <alignment horizontal="center" vertical="center"/>
      <protection/>
    </xf>
    <xf numFmtId="0" fontId="24" fillId="36" borderId="0" xfId="59" applyFont="1" applyFill="1" applyBorder="1" applyAlignment="1">
      <alignment horizontal="center" vertical="center" wrapText="1"/>
      <protection/>
    </xf>
    <xf numFmtId="0" fontId="26" fillId="35" borderId="42" xfId="59" applyFont="1" applyFill="1" applyBorder="1" applyAlignment="1">
      <alignment horizontal="center" vertical="center"/>
      <protection/>
    </xf>
    <xf numFmtId="0" fontId="26" fillId="35" borderId="43" xfId="59" applyFont="1" applyFill="1" applyBorder="1" applyAlignment="1">
      <alignment horizontal="center" vertical="center"/>
      <protection/>
    </xf>
    <xf numFmtId="0" fontId="26" fillId="35" borderId="44" xfId="59" applyFont="1" applyFill="1" applyBorder="1" applyAlignment="1">
      <alignment horizontal="center" vertical="center"/>
      <protection/>
    </xf>
    <xf numFmtId="0" fontId="23" fillId="35" borderId="31" xfId="59" applyFont="1" applyFill="1" applyBorder="1" applyAlignment="1">
      <alignment vertical="center"/>
      <protection/>
    </xf>
    <xf numFmtId="0" fontId="23" fillId="35" borderId="77" xfId="59" applyFont="1" applyFill="1" applyBorder="1" applyAlignment="1">
      <alignment vertical="center"/>
      <protection/>
    </xf>
    <xf numFmtId="0" fontId="23" fillId="35" borderId="32" xfId="59" applyFont="1" applyFill="1" applyBorder="1" applyAlignment="1">
      <alignment vertical="center"/>
      <protection/>
    </xf>
    <xf numFmtId="0" fontId="23" fillId="35" borderId="77" xfId="59" applyFont="1" applyFill="1" applyBorder="1" applyAlignment="1">
      <alignment horizontal="center" vertical="center" wrapText="1"/>
      <protection/>
    </xf>
    <xf numFmtId="0" fontId="23" fillId="35" borderId="32" xfId="59" applyFont="1" applyFill="1" applyBorder="1" applyAlignment="1">
      <alignment horizontal="center" vertical="center" wrapText="1"/>
      <protection/>
    </xf>
    <xf numFmtId="0" fontId="23" fillId="35" borderId="76" xfId="59" applyFont="1" applyFill="1" applyBorder="1" applyAlignment="1">
      <alignment vertical="center" shrinkToFit="1"/>
      <protection/>
    </xf>
    <xf numFmtId="0" fontId="8" fillId="33" borderId="16" xfId="60" applyFont="1" applyFill="1" applyBorder="1" applyAlignment="1" applyProtection="1">
      <alignment horizontal="center" vertical="center"/>
      <protection/>
    </xf>
    <xf numFmtId="0" fontId="3" fillId="33" borderId="0" xfId="60" applyFont="1" applyFill="1" applyAlignment="1" applyProtection="1">
      <alignment horizontal="center" vertical="center" wrapText="1"/>
      <protection/>
    </xf>
    <xf numFmtId="0" fontId="2" fillId="33" borderId="58" xfId="60" applyFont="1" applyFill="1" applyBorder="1" applyAlignment="1" applyProtection="1">
      <alignment horizontal="center" vertical="center"/>
      <protection/>
    </xf>
    <xf numFmtId="0" fontId="2" fillId="33" borderId="26" xfId="60" applyFont="1" applyFill="1" applyBorder="1" applyAlignment="1" applyProtection="1">
      <alignment horizontal="center" vertical="center"/>
      <protection/>
    </xf>
    <xf numFmtId="0" fontId="2" fillId="33" borderId="59" xfId="60" applyFont="1" applyFill="1" applyBorder="1" applyAlignment="1" applyProtection="1">
      <alignment horizontal="center" vertical="center"/>
      <protection/>
    </xf>
    <xf numFmtId="0" fontId="1" fillId="33" borderId="21" xfId="60" applyFont="1" applyFill="1" applyBorder="1" applyProtection="1">
      <alignment vertical="center"/>
      <protection/>
    </xf>
    <xf numFmtId="0" fontId="1" fillId="33" borderId="55" xfId="60" applyFont="1" applyFill="1" applyBorder="1" applyProtection="1">
      <alignment vertical="center"/>
      <protection/>
    </xf>
    <xf numFmtId="0" fontId="1" fillId="33" borderId="20" xfId="60" applyFont="1" applyFill="1" applyBorder="1" applyProtection="1">
      <alignment vertical="center"/>
      <protection/>
    </xf>
    <xf numFmtId="0" fontId="33" fillId="33" borderId="0" xfId="60" applyFont="1" applyFill="1" applyAlignment="1" applyProtection="1">
      <alignment horizontal="center" vertical="center" wrapText="1"/>
      <protection/>
    </xf>
    <xf numFmtId="0" fontId="2" fillId="33" borderId="58" xfId="60" applyFont="1" applyFill="1" applyBorder="1" applyAlignment="1" applyProtection="1">
      <alignment horizontal="center" vertical="center"/>
      <protection/>
    </xf>
    <xf numFmtId="0" fontId="2" fillId="33" borderId="26" xfId="60" applyFont="1" applyFill="1" applyBorder="1" applyAlignment="1" applyProtection="1">
      <alignment horizontal="center" vertical="center"/>
      <protection/>
    </xf>
    <xf numFmtId="0" fontId="2" fillId="33" borderId="59" xfId="60" applyFont="1" applyFill="1" applyBorder="1" applyAlignment="1" applyProtection="1">
      <alignment horizontal="center" vertical="center"/>
      <protection/>
    </xf>
    <xf numFmtId="0" fontId="9" fillId="0" borderId="66" xfId="60" applyFont="1" applyFill="1" applyBorder="1" applyAlignment="1" applyProtection="1">
      <alignment horizontal="center" vertical="top" wrapText="1"/>
      <protection/>
    </xf>
    <xf numFmtId="0" fontId="9" fillId="0" borderId="78" xfId="60" applyFont="1" applyFill="1" applyBorder="1" applyAlignment="1" applyProtection="1">
      <alignment horizontal="center" vertical="top" wrapText="1"/>
      <protection/>
    </xf>
    <xf numFmtId="0" fontId="1" fillId="0" borderId="70" xfId="60" applyFont="1" applyFill="1" applyBorder="1" applyAlignment="1" applyProtection="1">
      <alignment horizontal="center" vertical="center" wrapText="1"/>
      <protection/>
    </xf>
    <xf numFmtId="0" fontId="1" fillId="0" borderId="69" xfId="60" applyFont="1" applyFill="1" applyBorder="1" applyAlignment="1" applyProtection="1">
      <alignment horizontal="center" vertical="center" wrapText="1"/>
      <protection/>
    </xf>
    <xf numFmtId="0" fontId="1" fillId="0" borderId="71" xfId="60" applyFont="1" applyFill="1" applyBorder="1" applyAlignment="1" applyProtection="1">
      <alignment horizontal="center" vertical="center" wrapText="1"/>
      <protection/>
    </xf>
    <xf numFmtId="0" fontId="8" fillId="0" borderId="67" xfId="60" applyFont="1" applyFill="1" applyBorder="1" applyAlignment="1" applyProtection="1">
      <alignment horizontal="center" vertical="center" wrapText="1"/>
      <protection/>
    </xf>
    <xf numFmtId="0" fontId="8" fillId="0" borderId="79" xfId="60" applyFont="1" applyFill="1" applyBorder="1" applyAlignment="1" applyProtection="1">
      <alignment horizontal="center" vertical="center" wrapText="1"/>
      <protection/>
    </xf>
    <xf numFmtId="0" fontId="8" fillId="0" borderId="39" xfId="60" applyFont="1" applyFill="1" applyBorder="1" applyAlignment="1" applyProtection="1">
      <alignment horizontal="center" vertical="center" wrapText="1"/>
      <protection/>
    </xf>
    <xf numFmtId="0" fontId="8" fillId="0" borderId="40" xfId="60" applyFont="1" applyFill="1" applyBorder="1" applyAlignment="1" applyProtection="1">
      <alignment horizontal="center" vertical="center" wrapText="1"/>
      <protection/>
    </xf>
    <xf numFmtId="0" fontId="8" fillId="0" borderId="38" xfId="60" applyFont="1" applyFill="1" applyBorder="1" applyAlignment="1" applyProtection="1">
      <alignment horizontal="center" vertical="center" wrapText="1"/>
      <protection/>
    </xf>
    <xf numFmtId="0" fontId="8" fillId="0" borderId="41" xfId="60" applyFont="1" applyFill="1" applyBorder="1" applyAlignment="1" applyProtection="1">
      <alignment horizontal="center" vertical="center" wrapText="1"/>
      <protection/>
    </xf>
    <xf numFmtId="0" fontId="8" fillId="0" borderId="37" xfId="60" applyFont="1" applyFill="1" applyBorder="1" applyAlignment="1" applyProtection="1">
      <alignment horizontal="center" vertical="center" wrapText="1"/>
      <protection/>
    </xf>
    <xf numFmtId="176" fontId="8" fillId="0" borderId="39" xfId="60" applyNumberFormat="1" applyFont="1" applyFill="1" applyBorder="1" applyAlignment="1" applyProtection="1">
      <alignment horizontal="center" vertical="center" wrapText="1"/>
      <protection/>
    </xf>
    <xf numFmtId="176" fontId="8" fillId="0" borderId="40" xfId="60" applyNumberFormat="1" applyFont="1" applyFill="1" applyBorder="1" applyAlignment="1" applyProtection="1">
      <alignment horizontal="center" vertical="center" wrapText="1"/>
      <protection/>
    </xf>
    <xf numFmtId="176" fontId="8" fillId="0" borderId="38" xfId="60" applyNumberFormat="1" applyFont="1" applyFill="1" applyBorder="1" applyAlignment="1" applyProtection="1">
      <alignment horizontal="center" vertical="center" wrapText="1"/>
      <protection/>
    </xf>
    <xf numFmtId="176" fontId="8" fillId="0" borderId="41" xfId="60" applyNumberFormat="1" applyFont="1" applyFill="1" applyBorder="1" applyAlignment="1" applyProtection="1">
      <alignment horizontal="center" vertical="center" wrapText="1"/>
      <protection/>
    </xf>
    <xf numFmtId="0" fontId="8" fillId="0" borderId="16" xfId="60" applyFont="1" applyFill="1" applyBorder="1" applyAlignment="1" applyProtection="1">
      <alignment horizontal="center" vertical="center" wrapText="1"/>
      <protection/>
    </xf>
    <xf numFmtId="177" fontId="8" fillId="0" borderId="67" xfId="60" applyNumberFormat="1" applyFont="1" applyFill="1" applyBorder="1" applyAlignment="1" applyProtection="1">
      <alignment horizontal="center" vertical="center" wrapText="1"/>
      <protection/>
    </xf>
    <xf numFmtId="177" fontId="8" fillId="0" borderId="16" xfId="60" applyNumberFormat="1" applyFont="1" applyFill="1" applyBorder="1" applyAlignment="1" applyProtection="1">
      <alignment horizontal="center" vertical="center" wrapText="1"/>
      <protection/>
    </xf>
    <xf numFmtId="178" fontId="8" fillId="0" borderId="39" xfId="60" applyNumberFormat="1" applyFont="1" applyFill="1" applyBorder="1" applyAlignment="1" applyProtection="1">
      <alignment horizontal="center" vertical="center" wrapText="1"/>
      <protection/>
    </xf>
    <xf numFmtId="178" fontId="8" fillId="0" borderId="40" xfId="60" applyNumberFormat="1" applyFont="1" applyFill="1" applyBorder="1" applyAlignment="1" applyProtection="1">
      <alignment horizontal="center" vertical="center" wrapText="1"/>
      <protection/>
    </xf>
    <xf numFmtId="178" fontId="8" fillId="0" borderId="41" xfId="60" applyNumberFormat="1" applyFont="1" applyFill="1" applyBorder="1" applyAlignment="1" applyProtection="1">
      <alignment horizontal="center" vertical="center" wrapText="1"/>
      <protection/>
    </xf>
    <xf numFmtId="179" fontId="8" fillId="33" borderId="67" xfId="60" applyNumberFormat="1" applyFont="1" applyFill="1" applyBorder="1" applyAlignment="1" applyProtection="1">
      <alignment horizontal="center" vertical="center" wrapText="1"/>
      <protection/>
    </xf>
    <xf numFmtId="179" fontId="8" fillId="33" borderId="16" xfId="60" applyNumberFormat="1" applyFont="1" applyFill="1" applyBorder="1" applyAlignment="1" applyProtection="1">
      <alignment horizontal="center" vertical="center" wrapText="1"/>
      <protection/>
    </xf>
    <xf numFmtId="179" fontId="8" fillId="33" borderId="79" xfId="60" applyNumberFormat="1" applyFont="1" applyFill="1" applyBorder="1" applyAlignment="1" applyProtection="1">
      <alignment horizontal="center" vertical="center" wrapText="1"/>
      <protection/>
    </xf>
    <xf numFmtId="0" fontId="8" fillId="0" borderId="68" xfId="60" applyFont="1" applyFill="1" applyBorder="1" applyAlignment="1" applyProtection="1">
      <alignment horizontal="center" vertical="center" wrapText="1"/>
      <protection/>
    </xf>
    <xf numFmtId="0" fontId="8" fillId="0" borderId="80" xfId="60" applyFont="1" applyFill="1" applyBorder="1" applyAlignment="1" applyProtection="1">
      <alignment horizontal="center" vertical="center" wrapText="1"/>
      <protection/>
    </xf>
    <xf numFmtId="180" fontId="8" fillId="0" borderId="72" xfId="60" applyNumberFormat="1" applyFont="1" applyFill="1" applyBorder="1" applyAlignment="1" applyProtection="1">
      <alignment horizontal="center" vertical="center" wrapText="1"/>
      <protection/>
    </xf>
    <xf numFmtId="180" fontId="8" fillId="0" borderId="64" xfId="60" applyNumberFormat="1" applyFont="1" applyFill="1" applyBorder="1" applyAlignment="1" applyProtection="1">
      <alignment horizontal="center" vertical="center" wrapText="1"/>
      <protection/>
    </xf>
    <xf numFmtId="180" fontId="8" fillId="0" borderId="73" xfId="60" applyNumberFormat="1" applyFont="1" applyFill="1" applyBorder="1" applyAlignment="1" applyProtection="1">
      <alignment horizontal="center" vertical="center" wrapText="1"/>
      <protection/>
    </xf>
    <xf numFmtId="0" fontId="1" fillId="33" borderId="81" xfId="60" applyFont="1" applyFill="1" applyBorder="1" applyAlignment="1" applyProtection="1">
      <alignment horizontal="center" vertical="center" textRotation="255"/>
      <protection/>
    </xf>
    <xf numFmtId="0" fontId="1" fillId="33" borderId="82" xfId="60" applyFont="1" applyFill="1" applyBorder="1" applyAlignment="1" applyProtection="1">
      <alignment horizontal="center" vertical="center" textRotation="255"/>
      <protection/>
    </xf>
    <xf numFmtId="0" fontId="1" fillId="33" borderId="83" xfId="60" applyFont="1" applyFill="1" applyBorder="1" applyAlignment="1" applyProtection="1">
      <alignment horizontal="center" vertical="center" textRotation="255"/>
      <protection/>
    </xf>
    <xf numFmtId="0" fontId="9" fillId="33" borderId="58" xfId="60" applyFont="1" applyFill="1" applyBorder="1" applyAlignment="1" applyProtection="1">
      <alignment vertical="top" wrapText="1"/>
      <protection/>
    </xf>
    <xf numFmtId="0" fontId="9" fillId="33" borderId="26" xfId="60" applyFont="1" applyFill="1" applyBorder="1" applyAlignment="1" applyProtection="1">
      <alignment vertical="top" wrapText="1"/>
      <protection/>
    </xf>
    <xf numFmtId="0" fontId="9" fillId="33" borderId="59" xfId="60" applyFont="1" applyFill="1" applyBorder="1" applyAlignment="1" applyProtection="1">
      <alignment vertical="top" wrapText="1"/>
      <protection/>
    </xf>
    <xf numFmtId="0" fontId="9" fillId="33" borderId="10" xfId="60" applyFont="1" applyFill="1" applyBorder="1" applyAlignment="1" applyProtection="1">
      <alignment vertical="top" wrapText="1"/>
      <protection/>
    </xf>
    <xf numFmtId="0" fontId="9" fillId="33" borderId="0" xfId="60" applyFont="1" applyFill="1" applyAlignment="1" applyProtection="1">
      <alignment vertical="top" wrapText="1"/>
      <protection/>
    </xf>
    <xf numFmtId="0" fontId="9" fillId="33" borderId="11" xfId="60" applyFont="1" applyFill="1" applyBorder="1" applyAlignment="1" applyProtection="1">
      <alignment vertical="top" wrapText="1"/>
      <protection/>
    </xf>
    <xf numFmtId="0" fontId="9" fillId="33" borderId="13" xfId="60" applyFont="1" applyFill="1" applyBorder="1" applyAlignment="1" applyProtection="1">
      <alignment vertical="top" wrapText="1"/>
      <protection/>
    </xf>
    <xf numFmtId="0" fontId="9" fillId="33" borderId="14" xfId="60" applyFont="1" applyFill="1" applyBorder="1" applyAlignment="1" applyProtection="1">
      <alignment vertical="top" wrapText="1"/>
      <protection/>
    </xf>
    <xf numFmtId="0" fontId="9" fillId="33" borderId="15" xfId="60" applyFont="1" applyFill="1" applyBorder="1" applyAlignment="1" applyProtection="1">
      <alignment vertical="top" wrapText="1"/>
      <protection/>
    </xf>
    <xf numFmtId="0" fontId="11" fillId="33" borderId="40" xfId="60" applyFont="1" applyFill="1" applyBorder="1" applyAlignment="1" applyProtection="1">
      <alignment horizontal="center" vertical="center" wrapText="1"/>
      <protection/>
    </xf>
    <xf numFmtId="0" fontId="11" fillId="33" borderId="38" xfId="60" applyFont="1" applyFill="1" applyBorder="1" applyAlignment="1" applyProtection="1">
      <alignment horizontal="center" vertical="center" wrapText="1"/>
      <protection/>
    </xf>
    <xf numFmtId="0" fontId="9" fillId="33" borderId="0" xfId="60" applyFont="1" applyFill="1" applyAlignment="1" applyProtection="1">
      <alignment horizontal="left" vertical="center" wrapText="1"/>
      <protection/>
    </xf>
    <xf numFmtId="0" fontId="1" fillId="33" borderId="16" xfId="60" applyFont="1" applyFill="1" applyBorder="1" applyAlignment="1" applyProtection="1">
      <alignment horizontal="center" vertical="center" textRotation="255"/>
      <protection/>
    </xf>
    <xf numFmtId="0" fontId="8" fillId="33" borderId="14" xfId="60" applyFont="1" applyFill="1" applyBorder="1" applyAlignment="1" applyProtection="1">
      <alignment horizontal="left" vertical="center" wrapText="1"/>
      <protection/>
    </xf>
    <xf numFmtId="0" fontId="8" fillId="33" borderId="14" xfId="60" applyFont="1" applyFill="1" applyBorder="1" applyAlignment="1" applyProtection="1">
      <alignment horizontal="left" vertical="center"/>
      <protection/>
    </xf>
    <xf numFmtId="0" fontId="9" fillId="33" borderId="58" xfId="60" applyFont="1" applyFill="1" applyBorder="1" applyAlignment="1" applyProtection="1">
      <alignment horizontal="left" vertical="top" wrapText="1"/>
      <protection/>
    </xf>
    <xf numFmtId="0" fontId="9" fillId="33" borderId="26" xfId="60" applyFont="1" applyFill="1" applyBorder="1" applyAlignment="1" applyProtection="1">
      <alignment horizontal="left" vertical="top" wrapText="1"/>
      <protection/>
    </xf>
    <xf numFmtId="0" fontId="9" fillId="33" borderId="59" xfId="60" applyFont="1" applyFill="1" applyBorder="1" applyAlignment="1" applyProtection="1">
      <alignment horizontal="left" vertical="top" wrapText="1"/>
      <protection/>
    </xf>
    <xf numFmtId="0" fontId="9" fillId="33" borderId="10" xfId="60" applyFont="1" applyFill="1" applyBorder="1" applyAlignment="1" applyProtection="1">
      <alignment horizontal="left" vertical="top" wrapText="1"/>
      <protection/>
    </xf>
    <xf numFmtId="0" fontId="9" fillId="33" borderId="0" xfId="60" applyFont="1" applyFill="1" applyAlignment="1" applyProtection="1">
      <alignment horizontal="left" vertical="top" wrapText="1"/>
      <protection/>
    </xf>
    <xf numFmtId="0" fontId="9" fillId="33" borderId="11" xfId="60" applyFont="1" applyFill="1" applyBorder="1" applyAlignment="1" applyProtection="1">
      <alignment horizontal="left" vertical="top" wrapText="1"/>
      <protection/>
    </xf>
    <xf numFmtId="0" fontId="9" fillId="33" borderId="13" xfId="60" applyFont="1" applyFill="1" applyBorder="1" applyAlignment="1" applyProtection="1">
      <alignment horizontal="left" vertical="top" wrapText="1"/>
      <protection/>
    </xf>
    <xf numFmtId="0" fontId="9" fillId="33" borderId="14" xfId="60" applyFont="1" applyFill="1" applyBorder="1" applyAlignment="1" applyProtection="1">
      <alignment horizontal="left" vertical="top" wrapText="1"/>
      <protection/>
    </xf>
    <xf numFmtId="0" fontId="9" fillId="33" borderId="15" xfId="60" applyFont="1" applyFill="1" applyBorder="1" applyAlignment="1" applyProtection="1">
      <alignment horizontal="left" vertical="top" wrapText="1"/>
      <protection/>
    </xf>
    <xf numFmtId="0" fontId="9" fillId="33" borderId="58" xfId="60" applyFont="1" applyFill="1" applyBorder="1" applyAlignment="1" applyProtection="1">
      <alignment horizontal="left" vertical="top"/>
      <protection/>
    </xf>
    <xf numFmtId="0" fontId="9" fillId="33" borderId="26" xfId="60" applyFont="1" applyFill="1" applyBorder="1" applyAlignment="1" applyProtection="1">
      <alignment horizontal="left" vertical="top"/>
      <protection/>
    </xf>
    <xf numFmtId="0" fontId="9" fillId="33" borderId="59" xfId="60" applyFont="1" applyFill="1" applyBorder="1" applyAlignment="1" applyProtection="1">
      <alignment horizontal="left" vertical="top"/>
      <protection/>
    </xf>
    <xf numFmtId="0" fontId="9" fillId="33" borderId="10" xfId="60" applyFont="1" applyFill="1" applyBorder="1" applyAlignment="1" applyProtection="1">
      <alignment horizontal="left" vertical="top"/>
      <protection/>
    </xf>
    <xf numFmtId="0" fontId="9" fillId="33" borderId="0" xfId="60" applyFont="1" applyFill="1" applyAlignment="1" applyProtection="1">
      <alignment horizontal="left" vertical="top"/>
      <protection/>
    </xf>
    <xf numFmtId="0" fontId="9" fillId="33" borderId="11" xfId="60" applyFont="1" applyFill="1" applyBorder="1" applyAlignment="1" applyProtection="1">
      <alignment horizontal="left" vertical="top"/>
      <protection/>
    </xf>
    <xf numFmtId="0" fontId="9" fillId="33" borderId="13" xfId="60" applyFont="1" applyFill="1" applyBorder="1" applyAlignment="1" applyProtection="1">
      <alignment horizontal="left" vertical="top"/>
      <protection/>
    </xf>
    <xf numFmtId="0" fontId="9" fillId="33" borderId="14" xfId="60" applyFont="1" applyFill="1" applyBorder="1" applyAlignment="1" applyProtection="1">
      <alignment horizontal="left" vertical="top"/>
      <protection/>
    </xf>
    <xf numFmtId="0" fontId="9" fillId="33" borderId="15" xfId="60" applyFont="1" applyFill="1" applyBorder="1" applyAlignment="1" applyProtection="1">
      <alignment horizontal="left" vertical="top"/>
      <protection/>
    </xf>
    <xf numFmtId="0" fontId="25" fillId="33" borderId="0" xfId="60" applyFont="1" applyFill="1" applyAlignment="1" applyProtection="1">
      <alignment vertical="center" wrapText="1"/>
      <protection/>
    </xf>
    <xf numFmtId="0" fontId="25" fillId="33" borderId="14" xfId="60" applyFont="1" applyFill="1" applyBorder="1" applyAlignment="1" applyProtection="1">
      <alignment vertical="center" wrapText="1"/>
      <protection/>
    </xf>
    <xf numFmtId="0" fontId="9" fillId="33" borderId="26" xfId="60" applyFont="1" applyFill="1" applyBorder="1" applyAlignment="1" applyProtection="1">
      <alignment vertical="top"/>
      <protection/>
    </xf>
    <xf numFmtId="0" fontId="9" fillId="33" borderId="59" xfId="60" applyFont="1" applyFill="1" applyBorder="1" applyAlignment="1" applyProtection="1">
      <alignment vertical="top"/>
      <protection/>
    </xf>
    <xf numFmtId="0" fontId="9" fillId="33" borderId="10" xfId="60" applyFont="1" applyFill="1" applyBorder="1" applyAlignment="1" applyProtection="1">
      <alignment vertical="top"/>
      <protection/>
    </xf>
    <xf numFmtId="0" fontId="9" fillId="33" borderId="0" xfId="60" applyFont="1" applyFill="1" applyAlignment="1" applyProtection="1">
      <alignment vertical="top"/>
      <protection/>
    </xf>
    <xf numFmtId="0" fontId="9" fillId="33" borderId="11" xfId="60" applyFont="1" applyFill="1" applyBorder="1" applyAlignment="1" applyProtection="1">
      <alignment vertical="top"/>
      <protection/>
    </xf>
    <xf numFmtId="0" fontId="9" fillId="33" borderId="13" xfId="60" applyFont="1" applyFill="1" applyBorder="1" applyAlignment="1" applyProtection="1">
      <alignment vertical="top"/>
      <protection/>
    </xf>
    <xf numFmtId="0" fontId="9" fillId="33" borderId="14" xfId="60" applyFont="1" applyFill="1" applyBorder="1" applyAlignment="1" applyProtection="1">
      <alignment vertical="top"/>
      <protection/>
    </xf>
    <xf numFmtId="0" fontId="9" fillId="33" borderId="15" xfId="60" applyFont="1" applyFill="1" applyBorder="1" applyAlignment="1" applyProtection="1">
      <alignment vertical="top"/>
      <protection/>
    </xf>
    <xf numFmtId="0" fontId="9" fillId="33" borderId="42" xfId="60" applyFont="1" applyFill="1" applyBorder="1" applyAlignment="1" applyProtection="1">
      <alignment vertical="top"/>
      <protection/>
    </xf>
    <xf numFmtId="0" fontId="9" fillId="33" borderId="43" xfId="60" applyFont="1" applyFill="1" applyBorder="1" applyAlignment="1" applyProtection="1">
      <alignment vertical="top"/>
      <protection/>
    </xf>
    <xf numFmtId="0" fontId="9" fillId="33" borderId="44" xfId="60" applyFont="1" applyFill="1" applyBorder="1" applyAlignment="1" applyProtection="1">
      <alignment vertical="top"/>
      <protection/>
    </xf>
    <xf numFmtId="0" fontId="9" fillId="33" borderId="29" xfId="60" applyFont="1" applyFill="1" applyBorder="1" applyAlignment="1" applyProtection="1">
      <alignment vertical="top"/>
      <protection/>
    </xf>
    <xf numFmtId="0" fontId="9" fillId="33" borderId="0" xfId="60" applyFont="1" applyFill="1" applyBorder="1" applyAlignment="1" applyProtection="1">
      <alignment vertical="top"/>
      <protection/>
    </xf>
    <xf numFmtId="0" fontId="9" fillId="33" borderId="30" xfId="60" applyFont="1" applyFill="1" applyBorder="1" applyAlignment="1" applyProtection="1">
      <alignment vertical="top"/>
      <protection/>
    </xf>
    <xf numFmtId="0" fontId="9" fillId="33" borderId="34" xfId="60" applyFont="1" applyFill="1" applyBorder="1" applyAlignment="1" applyProtection="1">
      <alignment vertical="top"/>
      <protection/>
    </xf>
    <xf numFmtId="0" fontId="9" fillId="33" borderId="35" xfId="60" applyFont="1" applyFill="1" applyBorder="1" applyAlignment="1" applyProtection="1">
      <alignment vertical="top"/>
      <protection/>
    </xf>
    <xf numFmtId="0" fontId="9" fillId="33" borderId="36" xfId="60" applyFont="1" applyFill="1" applyBorder="1" applyAlignment="1" applyProtection="1">
      <alignment vertical="top"/>
      <protection/>
    </xf>
    <xf numFmtId="0" fontId="25" fillId="33" borderId="0" xfId="60" applyFont="1" applyFill="1" applyAlignment="1" applyProtection="1">
      <alignment vertical="top" wrapText="1"/>
      <protection/>
    </xf>
    <xf numFmtId="0" fontId="25" fillId="33" borderId="0" xfId="60" applyFont="1" applyFill="1" applyAlignment="1" applyProtection="1">
      <alignment vertical="top" wrapText="1"/>
      <protection/>
    </xf>
    <xf numFmtId="0" fontId="25" fillId="33" borderId="14" xfId="60" applyFont="1" applyFill="1" applyBorder="1" applyAlignment="1" applyProtection="1">
      <alignment vertical="top" wrapText="1"/>
      <protection/>
    </xf>
    <xf numFmtId="0" fontId="9" fillId="33" borderId="0" xfId="60" applyFont="1" applyFill="1" applyBorder="1" applyAlignment="1" applyProtection="1">
      <alignment vertical="top" wrapText="1"/>
      <protection/>
    </xf>
    <xf numFmtId="0" fontId="25" fillId="33" borderId="43" xfId="55" applyFont="1" applyFill="1" applyBorder="1" applyAlignment="1" applyProtection="1">
      <alignment vertical="center" wrapText="1"/>
      <protection/>
    </xf>
    <xf numFmtId="0" fontId="25" fillId="33" borderId="0" xfId="55" applyFont="1" applyFill="1" applyBorder="1" applyAlignment="1" applyProtection="1">
      <alignment vertical="center" wrapText="1"/>
      <protection/>
    </xf>
    <xf numFmtId="0" fontId="25" fillId="33" borderId="0" xfId="60" applyFont="1" applyFill="1" applyAlignment="1" applyProtection="1">
      <alignment vertical="center" wrapText="1"/>
      <protection/>
    </xf>
    <xf numFmtId="0" fontId="36" fillId="36" borderId="0" xfId="59" applyFont="1" applyFill="1" applyBorder="1" applyAlignment="1">
      <alignment horizontal="center" vertical="center" wrapText="1"/>
      <protection/>
    </xf>
    <xf numFmtId="0" fontId="2" fillId="35" borderId="42" xfId="59" applyFont="1" applyFill="1" applyBorder="1" applyAlignment="1">
      <alignment horizontal="center" vertical="center"/>
      <protection/>
    </xf>
    <xf numFmtId="0" fontId="2" fillId="35" borderId="43" xfId="59" applyFont="1" applyFill="1" applyBorder="1" applyAlignment="1">
      <alignment horizontal="center" vertical="center"/>
      <protection/>
    </xf>
    <xf numFmtId="0" fontId="2" fillId="35" borderId="44" xfId="59" applyFont="1" applyFill="1" applyBorder="1" applyAlignment="1">
      <alignment horizontal="center" vertical="center"/>
      <protection/>
    </xf>
    <xf numFmtId="0" fontId="25" fillId="35" borderId="0" xfId="59" applyFont="1" applyFill="1" applyBorder="1" applyAlignment="1">
      <alignment vertical="center" wrapText="1"/>
      <protection/>
    </xf>
    <xf numFmtId="0" fontId="25" fillId="35" borderId="35" xfId="59" applyFont="1" applyFill="1" applyBorder="1" applyAlignment="1">
      <alignment vertical="center" wrapText="1"/>
      <protection/>
    </xf>
    <xf numFmtId="0" fontId="23" fillId="35" borderId="47" xfId="59" applyFont="1" applyFill="1" applyBorder="1" applyAlignment="1">
      <alignment horizontal="center" vertical="center" textRotation="255"/>
      <protection/>
    </xf>
    <xf numFmtId="177" fontId="23" fillId="6" borderId="84" xfId="59" applyNumberFormat="1" applyFont="1" applyFill="1" applyBorder="1" applyAlignment="1">
      <alignment horizontal="center" vertical="center"/>
      <protection/>
    </xf>
    <xf numFmtId="177" fontId="23" fillId="6" borderId="85" xfId="59" applyNumberFormat="1" applyFont="1" applyFill="1" applyBorder="1" applyAlignment="1">
      <alignment horizontal="center" vertical="center"/>
      <protection/>
    </xf>
    <xf numFmtId="177" fontId="23" fillId="35" borderId="0" xfId="59" applyNumberFormat="1" applyFont="1" applyFill="1" applyBorder="1" applyAlignment="1">
      <alignment horizontal="center" vertical="center"/>
      <protection/>
    </xf>
    <xf numFmtId="0" fontId="23" fillId="36" borderId="0" xfId="59" applyFont="1" applyFill="1" applyBorder="1" applyAlignment="1">
      <alignment horizontal="center" vertical="center"/>
      <protection/>
    </xf>
    <xf numFmtId="178" fontId="23" fillId="35" borderId="0" xfId="59" applyNumberFormat="1" applyFont="1" applyFill="1" applyBorder="1" applyAlignment="1">
      <alignment horizontal="center" vertical="center"/>
      <protection/>
    </xf>
    <xf numFmtId="180" fontId="23" fillId="6" borderId="84" xfId="59" applyNumberFormat="1" applyFont="1" applyFill="1" applyBorder="1" applyAlignment="1">
      <alignment horizontal="center" vertical="center"/>
      <protection/>
    </xf>
    <xf numFmtId="180" fontId="23" fillId="6" borderId="85" xfId="59" applyNumberFormat="1" applyFont="1" applyFill="1" applyBorder="1" applyAlignment="1">
      <alignment horizontal="center" vertical="center"/>
      <protection/>
    </xf>
    <xf numFmtId="0" fontId="23" fillId="0" borderId="49" xfId="57" applyFont="1" applyBorder="1" applyAlignment="1">
      <alignment horizontal="left" vertical="center" shrinkToFit="1"/>
      <protection/>
    </xf>
    <xf numFmtId="0" fontId="23" fillId="0" borderId="52" xfId="57" applyFont="1" applyBorder="1" applyAlignment="1">
      <alignment horizontal="left" vertical="center" shrinkToFit="1"/>
      <protection/>
    </xf>
    <xf numFmtId="0" fontId="23" fillId="0" borderId="86" xfId="57" applyFont="1" applyBorder="1" applyAlignment="1">
      <alignment horizontal="left" vertical="center" shrinkToFit="1"/>
      <protection/>
    </xf>
    <xf numFmtId="0" fontId="99" fillId="0" borderId="47" xfId="57" applyFont="1" applyBorder="1" applyAlignment="1">
      <alignment horizontal="left" vertical="center" shrinkToFit="1"/>
      <protection/>
    </xf>
    <xf numFmtId="0" fontId="106" fillId="0" borderId="47" xfId="57" applyFont="1" applyBorder="1" applyAlignment="1">
      <alignment horizontal="center" vertical="center"/>
      <protection/>
    </xf>
    <xf numFmtId="0" fontId="23" fillId="0" borderId="49" xfId="59" applyFont="1" applyBorder="1" applyAlignment="1">
      <alignment horizontal="center" vertical="center" wrapText="1"/>
      <protection/>
    </xf>
    <xf numFmtId="0" fontId="23" fillId="0" borderId="86" xfId="59" applyFont="1" applyBorder="1" applyAlignment="1">
      <alignment horizontal="center" vertical="center" wrapText="1"/>
      <protection/>
    </xf>
    <xf numFmtId="0" fontId="96" fillId="0" borderId="47" xfId="57" applyFont="1" applyBorder="1" applyAlignment="1">
      <alignment vertical="center" textRotation="255"/>
      <protection/>
    </xf>
    <xf numFmtId="0" fontId="107" fillId="0" borderId="47" xfId="57" applyFont="1" applyBorder="1" applyAlignment="1">
      <alignment horizontal="center" vertical="center" textRotation="255" wrapText="1"/>
      <protection/>
    </xf>
    <xf numFmtId="0" fontId="106" fillId="0" borderId="49" xfId="57" applyFont="1" applyBorder="1" applyAlignment="1">
      <alignment horizontal="center" vertical="center"/>
      <protection/>
    </xf>
    <xf numFmtId="0" fontId="106" fillId="0" borderId="86" xfId="57" applyFont="1" applyBorder="1" applyAlignment="1">
      <alignment horizontal="center" vertical="center"/>
      <protection/>
    </xf>
    <xf numFmtId="0" fontId="24" fillId="0" borderId="48" xfId="57" applyFont="1" applyBorder="1" applyAlignment="1">
      <alignment horizontal="center" vertical="center"/>
      <protection/>
    </xf>
    <xf numFmtId="0" fontId="23" fillId="0" borderId="42" xfId="59" applyFont="1" applyBorder="1" applyAlignment="1">
      <alignment horizontal="center" vertical="center" shrinkToFit="1"/>
      <protection/>
    </xf>
    <xf numFmtId="0" fontId="23" fillId="0" borderId="44" xfId="59" applyFont="1" applyBorder="1" applyAlignment="1">
      <alignment horizontal="center" vertical="center" shrinkToFit="1"/>
      <protection/>
    </xf>
    <xf numFmtId="0" fontId="23" fillId="0" borderId="34" xfId="59" applyFont="1" applyBorder="1" applyAlignment="1">
      <alignment horizontal="center" vertical="center" shrinkToFit="1"/>
      <protection/>
    </xf>
    <xf numFmtId="0" fontId="23" fillId="0" borderId="36" xfId="59" applyFont="1" applyBorder="1" applyAlignment="1">
      <alignment horizontal="center" vertical="center" shrinkToFit="1"/>
      <protection/>
    </xf>
    <xf numFmtId="0" fontId="99" fillId="0" borderId="49" xfId="57" applyFont="1" applyBorder="1" applyAlignment="1">
      <alignment horizontal="left" vertical="center" shrinkToFit="1"/>
      <protection/>
    </xf>
    <xf numFmtId="0" fontId="99" fillId="0" borderId="52" xfId="57" applyFont="1" applyBorder="1" applyAlignment="1">
      <alignment horizontal="left" vertical="center" shrinkToFit="1"/>
      <protection/>
    </xf>
    <xf numFmtId="0" fontId="99" fillId="0" borderId="86" xfId="57" applyFont="1" applyBorder="1" applyAlignment="1">
      <alignment horizontal="left" vertical="center" shrinkToFit="1"/>
      <protection/>
    </xf>
    <xf numFmtId="10" fontId="23" fillId="35" borderId="0" xfId="59" applyNumberFormat="1" applyFont="1" applyFill="1" applyBorder="1" applyAlignment="1">
      <alignment horizontal="center" vertical="center" shrinkToFit="1"/>
      <protection/>
    </xf>
    <xf numFmtId="177" fontId="23" fillId="37" borderId="87" xfId="59" applyNumberFormat="1" applyFont="1" applyFill="1" applyBorder="1" applyAlignment="1">
      <alignment horizontal="center" vertical="center"/>
      <protection/>
    </xf>
    <xf numFmtId="177" fontId="23" fillId="37" borderId="84" xfId="59" applyNumberFormat="1" applyFont="1" applyFill="1" applyBorder="1" applyAlignment="1">
      <alignment horizontal="center" vertical="center"/>
      <protection/>
    </xf>
    <xf numFmtId="177" fontId="23" fillId="37" borderId="85" xfId="59" applyNumberFormat="1" applyFont="1" applyFill="1" applyBorder="1" applyAlignment="1">
      <alignment horizontal="center" vertical="center"/>
      <protection/>
    </xf>
    <xf numFmtId="0" fontId="23" fillId="35" borderId="88" xfId="59" applyFont="1" applyFill="1" applyBorder="1" applyAlignment="1">
      <alignment horizontal="center" vertical="center" textRotation="255"/>
      <protection/>
    </xf>
    <xf numFmtId="0" fontId="23" fillId="35" borderId="51" xfId="59" applyFont="1" applyFill="1" applyBorder="1" applyAlignment="1">
      <alignment horizontal="center" vertical="center" textRotation="255"/>
      <protection/>
    </xf>
    <xf numFmtId="0" fontId="23" fillId="35" borderId="29" xfId="59" applyFont="1" applyFill="1" applyBorder="1" applyAlignment="1">
      <alignment vertical="top" wrapText="1"/>
      <protection/>
    </xf>
    <xf numFmtId="0" fontId="23" fillId="35" borderId="0" xfId="59" applyFont="1" applyFill="1" applyBorder="1" applyAlignment="1">
      <alignment vertical="top"/>
      <protection/>
    </xf>
    <xf numFmtId="0" fontId="23" fillId="35" borderId="30" xfId="59" applyFont="1" applyFill="1" applyBorder="1" applyAlignment="1">
      <alignment vertical="top"/>
      <protection/>
    </xf>
    <xf numFmtId="0" fontId="23" fillId="35" borderId="29" xfId="59" applyFont="1" applyFill="1" applyBorder="1" applyAlignment="1">
      <alignment vertical="top"/>
      <protection/>
    </xf>
    <xf numFmtId="0" fontId="23" fillId="35" borderId="34" xfId="59" applyFont="1" applyFill="1" applyBorder="1" applyAlignment="1">
      <alignment vertical="top"/>
      <protection/>
    </xf>
    <xf numFmtId="0" fontId="23" fillId="35" borderId="35" xfId="59" applyFont="1" applyFill="1" applyBorder="1" applyAlignment="1">
      <alignment vertical="top"/>
      <protection/>
    </xf>
    <xf numFmtId="0" fontId="23" fillId="35" borderId="36" xfId="59" applyFont="1" applyFill="1" applyBorder="1" applyAlignment="1">
      <alignment vertical="top"/>
      <protection/>
    </xf>
    <xf numFmtId="0" fontId="25" fillId="35" borderId="0" xfId="59" applyFont="1" applyFill="1" applyBorder="1" applyAlignment="1">
      <alignment vertical="top" wrapText="1"/>
      <protection/>
    </xf>
    <xf numFmtId="0" fontId="25" fillId="35" borderId="35" xfId="59" applyFont="1" applyFill="1" applyBorder="1" applyAlignment="1">
      <alignment vertical="top" wrapText="1"/>
      <protection/>
    </xf>
    <xf numFmtId="0" fontId="23" fillId="35" borderId="48" xfId="59" applyFont="1" applyFill="1" applyBorder="1" applyAlignment="1">
      <alignment horizontal="center" vertical="center" textRotation="255"/>
      <protection/>
    </xf>
    <xf numFmtId="177" fontId="23" fillId="0" borderId="0" xfId="59" applyNumberFormat="1" applyFont="1" applyFill="1" applyBorder="1" applyAlignment="1">
      <alignment horizontal="center" vertical="center"/>
      <protection/>
    </xf>
    <xf numFmtId="0" fontId="1" fillId="33" borderId="81" xfId="55" applyFont="1" applyFill="1" applyBorder="1" applyAlignment="1" applyProtection="1">
      <alignment horizontal="center" vertical="center" textRotation="255"/>
      <protection/>
    </xf>
    <xf numFmtId="0" fontId="1" fillId="33" borderId="82" xfId="55" applyFont="1" applyFill="1" applyBorder="1" applyAlignment="1" applyProtection="1">
      <alignment horizontal="center" vertical="center" textRotation="255"/>
      <protection/>
    </xf>
    <xf numFmtId="0" fontId="1" fillId="33" borderId="83" xfId="55" applyFont="1" applyFill="1" applyBorder="1" applyAlignment="1" applyProtection="1">
      <alignment horizontal="center" vertical="center" textRotation="255"/>
      <protection/>
    </xf>
    <xf numFmtId="0" fontId="9" fillId="33" borderId="58" xfId="55" applyFont="1" applyFill="1" applyBorder="1" applyAlignment="1" applyProtection="1">
      <alignment vertical="top" wrapText="1"/>
      <protection/>
    </xf>
    <xf numFmtId="0" fontId="9" fillId="33" borderId="26" xfId="55" applyFont="1" applyFill="1" applyBorder="1" applyAlignment="1" applyProtection="1">
      <alignment vertical="top" wrapText="1"/>
      <protection/>
    </xf>
    <xf numFmtId="0" fontId="9" fillId="33" borderId="59" xfId="55" applyFont="1" applyFill="1" applyBorder="1" applyAlignment="1" applyProtection="1">
      <alignment vertical="top" wrapText="1"/>
      <protection/>
    </xf>
    <xf numFmtId="0" fontId="9" fillId="33" borderId="10" xfId="55" applyFont="1" applyFill="1" applyBorder="1" applyAlignment="1" applyProtection="1">
      <alignment vertical="top" wrapText="1"/>
      <protection/>
    </xf>
    <xf numFmtId="0" fontId="9" fillId="33" borderId="0" xfId="55" applyFont="1" applyFill="1" applyAlignment="1" applyProtection="1">
      <alignment vertical="top" wrapText="1"/>
      <protection/>
    </xf>
    <xf numFmtId="0" fontId="9" fillId="33" borderId="11" xfId="55" applyFont="1" applyFill="1" applyBorder="1" applyAlignment="1" applyProtection="1">
      <alignment vertical="top" wrapText="1"/>
      <protection/>
    </xf>
    <xf numFmtId="0" fontId="9" fillId="33" borderId="13" xfId="55" applyFont="1" applyFill="1" applyBorder="1" applyAlignment="1" applyProtection="1">
      <alignment vertical="top" wrapText="1"/>
      <protection/>
    </xf>
    <xf numFmtId="0" fontId="9" fillId="33" borderId="14" xfId="55" applyFont="1" applyFill="1" applyBorder="1" applyAlignment="1" applyProtection="1">
      <alignment vertical="top" wrapText="1"/>
      <protection/>
    </xf>
    <xf numFmtId="0" fontId="9" fillId="33" borderId="15" xfId="55" applyFont="1" applyFill="1" applyBorder="1" applyAlignment="1" applyProtection="1">
      <alignment vertical="top" wrapText="1"/>
      <protection/>
    </xf>
    <xf numFmtId="0" fontId="8" fillId="33" borderId="16" xfId="55" applyFont="1" applyFill="1" applyBorder="1" applyAlignment="1" applyProtection="1">
      <alignment horizontal="center" vertical="center"/>
      <protection/>
    </xf>
    <xf numFmtId="0" fontId="33" fillId="33" borderId="0" xfId="55" applyFont="1" applyFill="1" applyAlignment="1" applyProtection="1">
      <alignment horizontal="center" vertical="center" wrapText="1"/>
      <protection/>
    </xf>
    <xf numFmtId="0" fontId="2" fillId="33" borderId="58" xfId="55" applyFont="1" applyFill="1" applyBorder="1" applyAlignment="1" applyProtection="1">
      <alignment horizontal="center" vertical="center"/>
      <protection/>
    </xf>
    <xf numFmtId="0" fontId="2" fillId="33" borderId="26" xfId="55" applyFont="1" applyFill="1" applyBorder="1" applyAlignment="1" applyProtection="1">
      <alignment horizontal="center" vertical="center"/>
      <protection/>
    </xf>
    <xf numFmtId="0" fontId="2" fillId="33" borderId="59" xfId="55" applyFont="1" applyFill="1" applyBorder="1" applyAlignment="1" applyProtection="1">
      <alignment horizontal="center" vertical="center"/>
      <protection/>
    </xf>
    <xf numFmtId="0" fontId="8" fillId="33" borderId="0" xfId="55" applyFont="1" applyFill="1" applyAlignment="1" applyProtection="1">
      <alignment vertical="center" wrapText="1"/>
      <protection/>
    </xf>
    <xf numFmtId="0" fontId="8" fillId="33" borderId="14" xfId="55" applyFont="1" applyFill="1" applyBorder="1" applyAlignment="1" applyProtection="1">
      <alignment vertical="center" wrapText="1"/>
      <protection/>
    </xf>
    <xf numFmtId="0" fontId="1" fillId="33" borderId="81" xfId="55" applyFont="1" applyFill="1" applyBorder="1" applyAlignment="1" applyProtection="1">
      <alignment horizontal="center" vertical="center" textRotation="255" wrapText="1"/>
      <protection/>
    </xf>
    <xf numFmtId="0" fontId="1" fillId="33" borderId="82" xfId="55" applyFont="1" applyFill="1" applyBorder="1" applyAlignment="1" applyProtection="1">
      <alignment horizontal="center" vertical="center" textRotation="255" wrapText="1"/>
      <protection/>
    </xf>
    <xf numFmtId="0" fontId="1" fillId="33" borderId="83" xfId="55"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2 2" xfId="56"/>
    <cellStyle name="標準 2 3" xfId="57"/>
    <cellStyle name="標準 2 4" xfId="58"/>
    <cellStyle name="標準 3" xfId="59"/>
    <cellStyle name="標準 4" xfId="60"/>
    <cellStyle name="標準_高圧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12</xdr:row>
      <xdr:rowOff>285750</xdr:rowOff>
    </xdr:from>
    <xdr:to>
      <xdr:col>14</xdr:col>
      <xdr:colOff>247650</xdr:colOff>
      <xdr:row>14</xdr:row>
      <xdr:rowOff>38100</xdr:rowOff>
    </xdr:to>
    <xdr:sp>
      <xdr:nvSpPr>
        <xdr:cNvPr id="1" name="Text Box 8"/>
        <xdr:cNvSpPr txBox="1">
          <a:spLocks noChangeArrowheads="1"/>
        </xdr:cNvSpPr>
      </xdr:nvSpPr>
      <xdr:spPr>
        <a:xfrm>
          <a:off x="2228850" y="4562475"/>
          <a:ext cx="395287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twoCellAnchor>
    <xdr:from>
      <xdr:col>6</xdr:col>
      <xdr:colOff>47625</xdr:colOff>
      <xdr:row>23</xdr:row>
      <xdr:rowOff>285750</xdr:rowOff>
    </xdr:from>
    <xdr:to>
      <xdr:col>14</xdr:col>
      <xdr:colOff>247650</xdr:colOff>
      <xdr:row>25</xdr:row>
      <xdr:rowOff>38100</xdr:rowOff>
    </xdr:to>
    <xdr:sp>
      <xdr:nvSpPr>
        <xdr:cNvPr id="2" name="Text Box 8"/>
        <xdr:cNvSpPr txBox="1">
          <a:spLocks noChangeArrowheads="1"/>
        </xdr:cNvSpPr>
      </xdr:nvSpPr>
      <xdr:spPr>
        <a:xfrm>
          <a:off x="2247900" y="7962900"/>
          <a:ext cx="393382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123825</xdr:rowOff>
    </xdr:from>
    <xdr:to>
      <xdr:col>9</xdr:col>
      <xdr:colOff>533400</xdr:colOff>
      <xdr:row>3</xdr:row>
      <xdr:rowOff>123825</xdr:rowOff>
    </xdr:to>
    <xdr:sp>
      <xdr:nvSpPr>
        <xdr:cNvPr id="1" name="直線矢印コネクタ 1"/>
        <xdr:cNvSpPr>
          <a:spLocks/>
        </xdr:cNvSpPr>
      </xdr:nvSpPr>
      <xdr:spPr>
        <a:xfrm flipH="1">
          <a:off x="79724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xdr:row>
      <xdr:rowOff>123825</xdr:rowOff>
    </xdr:from>
    <xdr:to>
      <xdr:col>13</xdr:col>
      <xdr:colOff>438150</xdr:colOff>
      <xdr:row>3</xdr:row>
      <xdr:rowOff>123825</xdr:rowOff>
    </xdr:to>
    <xdr:sp>
      <xdr:nvSpPr>
        <xdr:cNvPr id="2" name="直線矢印コネクタ 2"/>
        <xdr:cNvSpPr>
          <a:spLocks/>
        </xdr:cNvSpPr>
      </xdr:nvSpPr>
      <xdr:spPr>
        <a:xfrm flipH="1">
          <a:off x="9810750" y="7048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xdr:row>
      <xdr:rowOff>95250</xdr:rowOff>
    </xdr:from>
    <xdr:to>
      <xdr:col>13</xdr:col>
      <xdr:colOff>438150</xdr:colOff>
      <xdr:row>5</xdr:row>
      <xdr:rowOff>95250</xdr:rowOff>
    </xdr:to>
    <xdr:sp>
      <xdr:nvSpPr>
        <xdr:cNvPr id="3" name="直線矢印コネクタ 3"/>
        <xdr:cNvSpPr>
          <a:spLocks/>
        </xdr:cNvSpPr>
      </xdr:nvSpPr>
      <xdr:spPr>
        <a:xfrm flipH="1">
          <a:off x="9810750" y="1209675"/>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xdr:row>
      <xdr:rowOff>95250</xdr:rowOff>
    </xdr:from>
    <xdr:to>
      <xdr:col>13</xdr:col>
      <xdr:colOff>438150</xdr:colOff>
      <xdr:row>7</xdr:row>
      <xdr:rowOff>95250</xdr:rowOff>
    </xdr:to>
    <xdr:sp>
      <xdr:nvSpPr>
        <xdr:cNvPr id="4" name="直線矢印コネクタ 4"/>
        <xdr:cNvSpPr>
          <a:spLocks/>
        </xdr:cNvSpPr>
      </xdr:nvSpPr>
      <xdr:spPr>
        <a:xfrm flipH="1">
          <a:off x="981075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5</xdr:row>
      <xdr:rowOff>19050</xdr:rowOff>
    </xdr:from>
    <xdr:to>
      <xdr:col>13</xdr:col>
      <xdr:colOff>571500</xdr:colOff>
      <xdr:row>7</xdr:row>
      <xdr:rowOff>171450</xdr:rowOff>
    </xdr:to>
    <xdr:sp>
      <xdr:nvSpPr>
        <xdr:cNvPr id="5" name="右中かっこ 5"/>
        <xdr:cNvSpPr>
          <a:spLocks/>
        </xdr:cNvSpPr>
      </xdr:nvSpPr>
      <xdr:spPr>
        <a:xfrm>
          <a:off x="10772775" y="1133475"/>
          <a:ext cx="161925"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123825</xdr:rowOff>
    </xdr:from>
    <xdr:to>
      <xdr:col>9</xdr:col>
      <xdr:colOff>552450</xdr:colOff>
      <xdr:row>5</xdr:row>
      <xdr:rowOff>123825</xdr:rowOff>
    </xdr:to>
    <xdr:sp>
      <xdr:nvSpPr>
        <xdr:cNvPr id="6" name="直線矢印コネクタ 6"/>
        <xdr:cNvSpPr>
          <a:spLocks/>
        </xdr:cNvSpPr>
      </xdr:nvSpPr>
      <xdr:spPr>
        <a:xfrm flipH="1">
          <a:off x="79438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104775</xdr:rowOff>
    </xdr:from>
    <xdr:to>
      <xdr:col>9</xdr:col>
      <xdr:colOff>552450</xdr:colOff>
      <xdr:row>7</xdr:row>
      <xdr:rowOff>104775</xdr:rowOff>
    </xdr:to>
    <xdr:sp>
      <xdr:nvSpPr>
        <xdr:cNvPr id="7" name="直線矢印コネクタ 7"/>
        <xdr:cNvSpPr>
          <a:spLocks/>
        </xdr:cNvSpPr>
      </xdr:nvSpPr>
      <xdr:spPr>
        <a:xfrm flipH="1">
          <a:off x="79533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5</xdr:row>
      <xdr:rowOff>152400</xdr:rowOff>
    </xdr:from>
    <xdr:to>
      <xdr:col>2</xdr:col>
      <xdr:colOff>2447925</xdr:colOff>
      <xdr:row>5</xdr:row>
      <xdr:rowOff>152400</xdr:rowOff>
    </xdr:to>
    <xdr:sp>
      <xdr:nvSpPr>
        <xdr:cNvPr id="8" name="直線矢印コネクタ 8"/>
        <xdr:cNvSpPr>
          <a:spLocks/>
        </xdr:cNvSpPr>
      </xdr:nvSpPr>
      <xdr:spPr>
        <a:xfrm>
          <a:off x="1571625" y="1266825"/>
          <a:ext cx="12763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123825</xdr:rowOff>
    </xdr:from>
    <xdr:to>
      <xdr:col>7</xdr:col>
      <xdr:colOff>581025</xdr:colOff>
      <xdr:row>3</xdr:row>
      <xdr:rowOff>123825</xdr:rowOff>
    </xdr:to>
    <xdr:sp>
      <xdr:nvSpPr>
        <xdr:cNvPr id="9" name="直線矢印コネクタ 9"/>
        <xdr:cNvSpPr>
          <a:spLocks/>
        </xdr:cNvSpPr>
      </xdr:nvSpPr>
      <xdr:spPr>
        <a:xfrm flipV="1">
          <a:off x="6153150" y="704850"/>
          <a:ext cx="11430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161925</xdr:rowOff>
    </xdr:from>
    <xdr:to>
      <xdr:col>7</xdr:col>
      <xdr:colOff>571500</xdr:colOff>
      <xdr:row>7</xdr:row>
      <xdr:rowOff>161925</xdr:rowOff>
    </xdr:to>
    <xdr:sp>
      <xdr:nvSpPr>
        <xdr:cNvPr id="10" name="直線矢印コネクタ 10"/>
        <xdr:cNvSpPr>
          <a:spLocks/>
        </xdr:cNvSpPr>
      </xdr:nvSpPr>
      <xdr:spPr>
        <a:xfrm flipV="1">
          <a:off x="6124575" y="1800225"/>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123825</xdr:rowOff>
    </xdr:from>
    <xdr:to>
      <xdr:col>7</xdr:col>
      <xdr:colOff>581025</xdr:colOff>
      <xdr:row>5</xdr:row>
      <xdr:rowOff>123825</xdr:rowOff>
    </xdr:to>
    <xdr:sp>
      <xdr:nvSpPr>
        <xdr:cNvPr id="11" name="直線矢印コネクタ 11"/>
        <xdr:cNvSpPr>
          <a:spLocks/>
        </xdr:cNvSpPr>
      </xdr:nvSpPr>
      <xdr:spPr>
        <a:xfrm flipV="1">
          <a:off x="4905375" y="1238250"/>
          <a:ext cx="23907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xdr:row>
      <xdr:rowOff>123825</xdr:rowOff>
    </xdr:from>
    <xdr:to>
      <xdr:col>6</xdr:col>
      <xdr:colOff>19050</xdr:colOff>
      <xdr:row>7</xdr:row>
      <xdr:rowOff>161925</xdr:rowOff>
    </xdr:to>
    <xdr:sp>
      <xdr:nvSpPr>
        <xdr:cNvPr id="12" name="直線矢印コネクタ 12"/>
        <xdr:cNvSpPr>
          <a:spLocks/>
        </xdr:cNvSpPr>
      </xdr:nvSpPr>
      <xdr:spPr>
        <a:xfrm flipH="1" flipV="1">
          <a:off x="612457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571875"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8</xdr:row>
      <xdr:rowOff>123825</xdr:rowOff>
    </xdr:from>
    <xdr:to>
      <xdr:col>2</xdr:col>
      <xdr:colOff>2409825</xdr:colOff>
      <xdr:row>8</xdr:row>
      <xdr:rowOff>123825</xdr:rowOff>
    </xdr:to>
    <xdr:sp>
      <xdr:nvSpPr>
        <xdr:cNvPr id="14" name="直線矢印コネクタ 14"/>
        <xdr:cNvSpPr>
          <a:spLocks/>
        </xdr:cNvSpPr>
      </xdr:nvSpPr>
      <xdr:spPr>
        <a:xfrm>
          <a:off x="1543050" y="2028825"/>
          <a:ext cx="127635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485775</xdr:colOff>
      <xdr:row>8</xdr:row>
      <xdr:rowOff>114300</xdr:rowOff>
    </xdr:to>
    <xdr:sp>
      <xdr:nvSpPr>
        <xdr:cNvPr id="15" name="角丸四角形 15"/>
        <xdr:cNvSpPr>
          <a:spLocks/>
        </xdr:cNvSpPr>
      </xdr:nvSpPr>
      <xdr:spPr>
        <a:xfrm>
          <a:off x="8248650" y="466725"/>
          <a:ext cx="4438650"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200025</xdr:colOff>
      <xdr:row>9</xdr:row>
      <xdr:rowOff>228600</xdr:rowOff>
    </xdr:to>
    <xdr:sp>
      <xdr:nvSpPr>
        <xdr:cNvPr id="16" name="角丸四角形 16"/>
        <xdr:cNvSpPr>
          <a:spLocks/>
        </xdr:cNvSpPr>
      </xdr:nvSpPr>
      <xdr:spPr>
        <a:xfrm>
          <a:off x="657225" y="485775"/>
          <a:ext cx="74771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8</xdr:row>
      <xdr:rowOff>66675</xdr:rowOff>
    </xdr:from>
    <xdr:ext cx="5219700" cy="714375"/>
    <xdr:sp>
      <xdr:nvSpPr>
        <xdr:cNvPr id="17" name="テキスト ボックス 17"/>
        <xdr:cNvSpPr txBox="1">
          <a:spLocks noChangeArrowheads="1"/>
        </xdr:cNvSpPr>
      </xdr:nvSpPr>
      <xdr:spPr>
        <a:xfrm>
          <a:off x="7591425" y="1971675"/>
          <a:ext cx="52197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38100</xdr:colOff>
      <xdr:row>59</xdr:row>
      <xdr:rowOff>133350</xdr:rowOff>
    </xdr:from>
    <xdr:to>
      <xdr:col>9</xdr:col>
      <xdr:colOff>533400</xdr:colOff>
      <xdr:row>59</xdr:row>
      <xdr:rowOff>133350</xdr:rowOff>
    </xdr:to>
    <xdr:sp>
      <xdr:nvSpPr>
        <xdr:cNvPr id="18" name="直線矢印コネクタ 18"/>
        <xdr:cNvSpPr>
          <a:spLocks/>
        </xdr:cNvSpPr>
      </xdr:nvSpPr>
      <xdr:spPr>
        <a:xfrm flipH="1">
          <a:off x="7972425" y="113347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59</xdr:row>
      <xdr:rowOff>133350</xdr:rowOff>
    </xdr:from>
    <xdr:to>
      <xdr:col>13</xdr:col>
      <xdr:colOff>438150</xdr:colOff>
      <xdr:row>59</xdr:row>
      <xdr:rowOff>133350</xdr:rowOff>
    </xdr:to>
    <xdr:sp>
      <xdr:nvSpPr>
        <xdr:cNvPr id="19" name="直線矢印コネクタ 19"/>
        <xdr:cNvSpPr>
          <a:spLocks/>
        </xdr:cNvSpPr>
      </xdr:nvSpPr>
      <xdr:spPr>
        <a:xfrm flipH="1">
          <a:off x="9810750" y="113347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61</xdr:row>
      <xdr:rowOff>104775</xdr:rowOff>
    </xdr:from>
    <xdr:to>
      <xdr:col>13</xdr:col>
      <xdr:colOff>438150</xdr:colOff>
      <xdr:row>61</xdr:row>
      <xdr:rowOff>104775</xdr:rowOff>
    </xdr:to>
    <xdr:sp>
      <xdr:nvSpPr>
        <xdr:cNvPr id="20" name="直線矢印コネクタ 20"/>
        <xdr:cNvSpPr>
          <a:spLocks/>
        </xdr:cNvSpPr>
      </xdr:nvSpPr>
      <xdr:spPr>
        <a:xfrm flipH="1">
          <a:off x="9810750" y="11839575"/>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63</xdr:row>
      <xdr:rowOff>85725</xdr:rowOff>
    </xdr:from>
    <xdr:to>
      <xdr:col>13</xdr:col>
      <xdr:colOff>438150</xdr:colOff>
      <xdr:row>63</xdr:row>
      <xdr:rowOff>85725</xdr:rowOff>
    </xdr:to>
    <xdr:sp>
      <xdr:nvSpPr>
        <xdr:cNvPr id="21" name="直線矢印コネクタ 21"/>
        <xdr:cNvSpPr>
          <a:spLocks/>
        </xdr:cNvSpPr>
      </xdr:nvSpPr>
      <xdr:spPr>
        <a:xfrm flipH="1">
          <a:off x="9810750" y="1234440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61</xdr:row>
      <xdr:rowOff>28575</xdr:rowOff>
    </xdr:from>
    <xdr:to>
      <xdr:col>13</xdr:col>
      <xdr:colOff>571500</xdr:colOff>
      <xdr:row>63</xdr:row>
      <xdr:rowOff>171450</xdr:rowOff>
    </xdr:to>
    <xdr:sp>
      <xdr:nvSpPr>
        <xdr:cNvPr id="22" name="右中かっこ 22"/>
        <xdr:cNvSpPr>
          <a:spLocks/>
        </xdr:cNvSpPr>
      </xdr:nvSpPr>
      <xdr:spPr>
        <a:xfrm>
          <a:off x="10772775" y="11763375"/>
          <a:ext cx="161925" cy="6667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61</xdr:row>
      <xdr:rowOff>133350</xdr:rowOff>
    </xdr:from>
    <xdr:to>
      <xdr:col>9</xdr:col>
      <xdr:colOff>552450</xdr:colOff>
      <xdr:row>61</xdr:row>
      <xdr:rowOff>133350</xdr:rowOff>
    </xdr:to>
    <xdr:sp>
      <xdr:nvSpPr>
        <xdr:cNvPr id="23" name="直線矢印コネクタ 23"/>
        <xdr:cNvSpPr>
          <a:spLocks/>
        </xdr:cNvSpPr>
      </xdr:nvSpPr>
      <xdr:spPr>
        <a:xfrm flipH="1">
          <a:off x="7943850" y="118681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63</xdr:row>
      <xdr:rowOff>95250</xdr:rowOff>
    </xdr:from>
    <xdr:to>
      <xdr:col>9</xdr:col>
      <xdr:colOff>552450</xdr:colOff>
      <xdr:row>63</xdr:row>
      <xdr:rowOff>95250</xdr:rowOff>
    </xdr:to>
    <xdr:sp>
      <xdr:nvSpPr>
        <xdr:cNvPr id="24" name="直線矢印コネクタ 24"/>
        <xdr:cNvSpPr>
          <a:spLocks/>
        </xdr:cNvSpPr>
      </xdr:nvSpPr>
      <xdr:spPr>
        <a:xfrm flipH="1">
          <a:off x="7953375" y="1235392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61</xdr:row>
      <xdr:rowOff>161925</xdr:rowOff>
    </xdr:from>
    <xdr:to>
      <xdr:col>2</xdr:col>
      <xdr:colOff>2447925</xdr:colOff>
      <xdr:row>61</xdr:row>
      <xdr:rowOff>161925</xdr:rowOff>
    </xdr:to>
    <xdr:sp>
      <xdr:nvSpPr>
        <xdr:cNvPr id="25" name="直線矢印コネクタ 25"/>
        <xdr:cNvSpPr>
          <a:spLocks/>
        </xdr:cNvSpPr>
      </xdr:nvSpPr>
      <xdr:spPr>
        <a:xfrm>
          <a:off x="1571625" y="11896725"/>
          <a:ext cx="12763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59</xdr:row>
      <xdr:rowOff>133350</xdr:rowOff>
    </xdr:from>
    <xdr:to>
      <xdr:col>7</xdr:col>
      <xdr:colOff>581025</xdr:colOff>
      <xdr:row>59</xdr:row>
      <xdr:rowOff>133350</xdr:rowOff>
    </xdr:to>
    <xdr:sp>
      <xdr:nvSpPr>
        <xdr:cNvPr id="26" name="直線矢印コネクタ 26"/>
        <xdr:cNvSpPr>
          <a:spLocks/>
        </xdr:cNvSpPr>
      </xdr:nvSpPr>
      <xdr:spPr>
        <a:xfrm flipV="1">
          <a:off x="6153150" y="11334750"/>
          <a:ext cx="11430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63</xdr:row>
      <xdr:rowOff>152400</xdr:rowOff>
    </xdr:from>
    <xdr:to>
      <xdr:col>7</xdr:col>
      <xdr:colOff>571500</xdr:colOff>
      <xdr:row>63</xdr:row>
      <xdr:rowOff>152400</xdr:rowOff>
    </xdr:to>
    <xdr:sp>
      <xdr:nvSpPr>
        <xdr:cNvPr id="27" name="直線矢印コネクタ 27"/>
        <xdr:cNvSpPr>
          <a:spLocks/>
        </xdr:cNvSpPr>
      </xdr:nvSpPr>
      <xdr:spPr>
        <a:xfrm flipV="1">
          <a:off x="6124575" y="12411075"/>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61</xdr:row>
      <xdr:rowOff>133350</xdr:rowOff>
    </xdr:from>
    <xdr:to>
      <xdr:col>7</xdr:col>
      <xdr:colOff>581025</xdr:colOff>
      <xdr:row>61</xdr:row>
      <xdr:rowOff>133350</xdr:rowOff>
    </xdr:to>
    <xdr:sp>
      <xdr:nvSpPr>
        <xdr:cNvPr id="28" name="直線矢印コネクタ 28"/>
        <xdr:cNvSpPr>
          <a:spLocks/>
        </xdr:cNvSpPr>
      </xdr:nvSpPr>
      <xdr:spPr>
        <a:xfrm flipV="1">
          <a:off x="4905375" y="11868150"/>
          <a:ext cx="23907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59</xdr:row>
      <xdr:rowOff>133350</xdr:rowOff>
    </xdr:from>
    <xdr:to>
      <xdr:col>6</xdr:col>
      <xdr:colOff>19050</xdr:colOff>
      <xdr:row>63</xdr:row>
      <xdr:rowOff>152400</xdr:rowOff>
    </xdr:to>
    <xdr:sp>
      <xdr:nvSpPr>
        <xdr:cNvPr id="29" name="直線矢印コネクタ 29"/>
        <xdr:cNvSpPr>
          <a:spLocks/>
        </xdr:cNvSpPr>
      </xdr:nvSpPr>
      <xdr:spPr>
        <a:xfrm flipH="1" flipV="1">
          <a:off x="6124575" y="11334750"/>
          <a:ext cx="0" cy="10763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61</xdr:row>
      <xdr:rowOff>247650</xdr:rowOff>
    </xdr:from>
    <xdr:to>
      <xdr:col>3</xdr:col>
      <xdr:colOff>685800</xdr:colOff>
      <xdr:row>64</xdr:row>
      <xdr:rowOff>9525</xdr:rowOff>
    </xdr:to>
    <xdr:sp>
      <xdr:nvSpPr>
        <xdr:cNvPr id="30" name="直線矢印コネクタ 30"/>
        <xdr:cNvSpPr>
          <a:spLocks/>
        </xdr:cNvSpPr>
      </xdr:nvSpPr>
      <xdr:spPr>
        <a:xfrm flipH="1" flipV="1">
          <a:off x="3571875" y="11982450"/>
          <a:ext cx="0" cy="5524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64</xdr:row>
      <xdr:rowOff>114300</xdr:rowOff>
    </xdr:from>
    <xdr:to>
      <xdr:col>2</xdr:col>
      <xdr:colOff>2409825</xdr:colOff>
      <xdr:row>64</xdr:row>
      <xdr:rowOff>114300</xdr:rowOff>
    </xdr:to>
    <xdr:sp>
      <xdr:nvSpPr>
        <xdr:cNvPr id="31" name="直線矢印コネクタ 31"/>
        <xdr:cNvSpPr>
          <a:spLocks/>
        </xdr:cNvSpPr>
      </xdr:nvSpPr>
      <xdr:spPr>
        <a:xfrm>
          <a:off x="1543050" y="12639675"/>
          <a:ext cx="127635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58</xdr:row>
      <xdr:rowOff>57150</xdr:rowOff>
    </xdr:from>
    <xdr:to>
      <xdr:col>16</xdr:col>
      <xdr:colOff>485775</xdr:colOff>
      <xdr:row>64</xdr:row>
      <xdr:rowOff>114300</xdr:rowOff>
    </xdr:to>
    <xdr:sp>
      <xdr:nvSpPr>
        <xdr:cNvPr id="32" name="角丸四角形 32"/>
        <xdr:cNvSpPr>
          <a:spLocks/>
        </xdr:cNvSpPr>
      </xdr:nvSpPr>
      <xdr:spPr>
        <a:xfrm>
          <a:off x="8248650" y="11087100"/>
          <a:ext cx="4438650"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58</xdr:row>
      <xdr:rowOff>85725</xdr:rowOff>
    </xdr:from>
    <xdr:to>
      <xdr:col>9</xdr:col>
      <xdr:colOff>200025</xdr:colOff>
      <xdr:row>65</xdr:row>
      <xdr:rowOff>228600</xdr:rowOff>
    </xdr:to>
    <xdr:sp>
      <xdr:nvSpPr>
        <xdr:cNvPr id="33" name="角丸四角形 33"/>
        <xdr:cNvSpPr>
          <a:spLocks/>
        </xdr:cNvSpPr>
      </xdr:nvSpPr>
      <xdr:spPr>
        <a:xfrm>
          <a:off x="657225" y="11115675"/>
          <a:ext cx="7477125" cy="1828800"/>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64</xdr:row>
      <xdr:rowOff>57150</xdr:rowOff>
    </xdr:from>
    <xdr:ext cx="5219700" cy="723900"/>
    <xdr:sp>
      <xdr:nvSpPr>
        <xdr:cNvPr id="34" name="テキスト ボックス 34"/>
        <xdr:cNvSpPr txBox="1">
          <a:spLocks noChangeArrowheads="1"/>
        </xdr:cNvSpPr>
      </xdr:nvSpPr>
      <xdr:spPr>
        <a:xfrm>
          <a:off x="7591425" y="12582525"/>
          <a:ext cx="52197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500kW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123825</xdr:rowOff>
    </xdr:from>
    <xdr:to>
      <xdr:col>9</xdr:col>
      <xdr:colOff>552450</xdr:colOff>
      <xdr:row>3</xdr:row>
      <xdr:rowOff>123825</xdr:rowOff>
    </xdr:to>
    <xdr:sp>
      <xdr:nvSpPr>
        <xdr:cNvPr id="1" name="直線矢印コネクタ 1"/>
        <xdr:cNvSpPr>
          <a:spLocks/>
        </xdr:cNvSpPr>
      </xdr:nvSpPr>
      <xdr:spPr>
        <a:xfrm flipH="1">
          <a:off x="86582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xdr:row>
      <xdr:rowOff>123825</xdr:rowOff>
    </xdr:from>
    <xdr:to>
      <xdr:col>13</xdr:col>
      <xdr:colOff>438150</xdr:colOff>
      <xdr:row>3</xdr:row>
      <xdr:rowOff>123825</xdr:rowOff>
    </xdr:to>
    <xdr:sp>
      <xdr:nvSpPr>
        <xdr:cNvPr id="2" name="直線矢印コネクタ 2"/>
        <xdr:cNvSpPr>
          <a:spLocks/>
        </xdr:cNvSpPr>
      </xdr:nvSpPr>
      <xdr:spPr>
        <a:xfrm flipH="1">
          <a:off x="10477500" y="704850"/>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xdr:row>
      <xdr:rowOff>95250</xdr:rowOff>
    </xdr:from>
    <xdr:to>
      <xdr:col>13</xdr:col>
      <xdr:colOff>438150</xdr:colOff>
      <xdr:row>5</xdr:row>
      <xdr:rowOff>95250</xdr:rowOff>
    </xdr:to>
    <xdr:sp>
      <xdr:nvSpPr>
        <xdr:cNvPr id="3" name="直線矢印コネクタ 3"/>
        <xdr:cNvSpPr>
          <a:spLocks/>
        </xdr:cNvSpPr>
      </xdr:nvSpPr>
      <xdr:spPr>
        <a:xfrm flipH="1">
          <a:off x="10477500" y="1209675"/>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xdr:row>
      <xdr:rowOff>95250</xdr:rowOff>
    </xdr:from>
    <xdr:to>
      <xdr:col>13</xdr:col>
      <xdr:colOff>428625</xdr:colOff>
      <xdr:row>7</xdr:row>
      <xdr:rowOff>95250</xdr:rowOff>
    </xdr:to>
    <xdr:sp>
      <xdr:nvSpPr>
        <xdr:cNvPr id="4" name="直線矢印コネクタ 4"/>
        <xdr:cNvSpPr>
          <a:spLocks/>
        </xdr:cNvSpPr>
      </xdr:nvSpPr>
      <xdr:spPr>
        <a:xfrm flipH="1">
          <a:off x="1047750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xdr:row>
      <xdr:rowOff>19050</xdr:rowOff>
    </xdr:from>
    <xdr:to>
      <xdr:col>13</xdr:col>
      <xdr:colOff>571500</xdr:colOff>
      <xdr:row>7</xdr:row>
      <xdr:rowOff>171450</xdr:rowOff>
    </xdr:to>
    <xdr:sp>
      <xdr:nvSpPr>
        <xdr:cNvPr id="5" name="右中かっこ 5"/>
        <xdr:cNvSpPr>
          <a:spLocks/>
        </xdr:cNvSpPr>
      </xdr:nvSpPr>
      <xdr:spPr>
        <a:xfrm>
          <a:off x="11458575" y="1133475"/>
          <a:ext cx="152400"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xdr:row>
      <xdr:rowOff>123825</xdr:rowOff>
    </xdr:from>
    <xdr:to>
      <xdr:col>9</xdr:col>
      <xdr:colOff>561975</xdr:colOff>
      <xdr:row>5</xdr:row>
      <xdr:rowOff>123825</xdr:rowOff>
    </xdr:to>
    <xdr:sp>
      <xdr:nvSpPr>
        <xdr:cNvPr id="6" name="直線矢印コネクタ 6"/>
        <xdr:cNvSpPr>
          <a:spLocks/>
        </xdr:cNvSpPr>
      </xdr:nvSpPr>
      <xdr:spPr>
        <a:xfrm flipH="1">
          <a:off x="86296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xdr:row>
      <xdr:rowOff>104775</xdr:rowOff>
    </xdr:from>
    <xdr:to>
      <xdr:col>9</xdr:col>
      <xdr:colOff>561975</xdr:colOff>
      <xdr:row>7</xdr:row>
      <xdr:rowOff>104775</xdr:rowOff>
    </xdr:to>
    <xdr:sp>
      <xdr:nvSpPr>
        <xdr:cNvPr id="7" name="直線矢印コネクタ 7"/>
        <xdr:cNvSpPr>
          <a:spLocks/>
        </xdr:cNvSpPr>
      </xdr:nvSpPr>
      <xdr:spPr>
        <a:xfrm flipH="1">
          <a:off x="86391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5</xdr:row>
      <xdr:rowOff>152400</xdr:rowOff>
    </xdr:from>
    <xdr:to>
      <xdr:col>2</xdr:col>
      <xdr:colOff>2438400</xdr:colOff>
      <xdr:row>5</xdr:row>
      <xdr:rowOff>152400</xdr:rowOff>
    </xdr:to>
    <xdr:sp>
      <xdr:nvSpPr>
        <xdr:cNvPr id="8" name="直線矢印コネクタ 8"/>
        <xdr:cNvSpPr>
          <a:spLocks/>
        </xdr:cNvSpPr>
      </xdr:nvSpPr>
      <xdr:spPr>
        <a:xfrm>
          <a:off x="1590675" y="1266825"/>
          <a:ext cx="1257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xdr:row>
      <xdr:rowOff>123825</xdr:rowOff>
    </xdr:from>
    <xdr:to>
      <xdr:col>7</xdr:col>
      <xdr:colOff>590550</xdr:colOff>
      <xdr:row>3</xdr:row>
      <xdr:rowOff>123825</xdr:rowOff>
    </xdr:to>
    <xdr:sp>
      <xdr:nvSpPr>
        <xdr:cNvPr id="9" name="直線矢印コネクタ 9"/>
        <xdr:cNvSpPr>
          <a:spLocks/>
        </xdr:cNvSpPr>
      </xdr:nvSpPr>
      <xdr:spPr>
        <a:xfrm flipV="1">
          <a:off x="6819900" y="704850"/>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161925</xdr:rowOff>
    </xdr:from>
    <xdr:to>
      <xdr:col>7</xdr:col>
      <xdr:colOff>571500</xdr:colOff>
      <xdr:row>7</xdr:row>
      <xdr:rowOff>161925</xdr:rowOff>
    </xdr:to>
    <xdr:sp>
      <xdr:nvSpPr>
        <xdr:cNvPr id="10" name="直線矢印コネクタ 10"/>
        <xdr:cNvSpPr>
          <a:spLocks/>
        </xdr:cNvSpPr>
      </xdr:nvSpPr>
      <xdr:spPr>
        <a:xfrm flipV="1">
          <a:off x="6791325" y="1800225"/>
          <a:ext cx="1171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xdr:row>
      <xdr:rowOff>123825</xdr:rowOff>
    </xdr:from>
    <xdr:to>
      <xdr:col>7</xdr:col>
      <xdr:colOff>590550</xdr:colOff>
      <xdr:row>5</xdr:row>
      <xdr:rowOff>123825</xdr:rowOff>
    </xdr:to>
    <xdr:sp>
      <xdr:nvSpPr>
        <xdr:cNvPr id="11" name="直線矢印コネクタ 11"/>
        <xdr:cNvSpPr>
          <a:spLocks/>
        </xdr:cNvSpPr>
      </xdr:nvSpPr>
      <xdr:spPr>
        <a:xfrm flipV="1">
          <a:off x="5572125" y="1238250"/>
          <a:ext cx="2409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123825</xdr:rowOff>
    </xdr:from>
    <xdr:to>
      <xdr:col>6</xdr:col>
      <xdr:colOff>9525</xdr:colOff>
      <xdr:row>7</xdr:row>
      <xdr:rowOff>161925</xdr:rowOff>
    </xdr:to>
    <xdr:sp>
      <xdr:nvSpPr>
        <xdr:cNvPr id="12" name="直線矢印コネクタ 12"/>
        <xdr:cNvSpPr>
          <a:spLocks/>
        </xdr:cNvSpPr>
      </xdr:nvSpPr>
      <xdr:spPr>
        <a:xfrm flipH="1" flipV="1">
          <a:off x="679132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676650"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8</xdr:row>
      <xdr:rowOff>123825</xdr:rowOff>
    </xdr:from>
    <xdr:to>
      <xdr:col>2</xdr:col>
      <xdr:colOff>2466975</xdr:colOff>
      <xdr:row>8</xdr:row>
      <xdr:rowOff>123825</xdr:rowOff>
    </xdr:to>
    <xdr:sp>
      <xdr:nvSpPr>
        <xdr:cNvPr id="14" name="直線矢印コネクタ 14"/>
        <xdr:cNvSpPr>
          <a:spLocks/>
        </xdr:cNvSpPr>
      </xdr:nvSpPr>
      <xdr:spPr>
        <a:xfrm>
          <a:off x="1619250" y="2028825"/>
          <a:ext cx="125730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476250</xdr:colOff>
      <xdr:row>8</xdr:row>
      <xdr:rowOff>114300</xdr:rowOff>
    </xdr:to>
    <xdr:sp>
      <xdr:nvSpPr>
        <xdr:cNvPr id="15" name="角丸四角形 15"/>
        <xdr:cNvSpPr>
          <a:spLocks/>
        </xdr:cNvSpPr>
      </xdr:nvSpPr>
      <xdr:spPr>
        <a:xfrm>
          <a:off x="8924925" y="466725"/>
          <a:ext cx="4429125"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209550</xdr:colOff>
      <xdr:row>9</xdr:row>
      <xdr:rowOff>228600</xdr:rowOff>
    </xdr:to>
    <xdr:sp>
      <xdr:nvSpPr>
        <xdr:cNvPr id="16" name="角丸四角形 16"/>
        <xdr:cNvSpPr>
          <a:spLocks/>
        </xdr:cNvSpPr>
      </xdr:nvSpPr>
      <xdr:spPr>
        <a:xfrm>
          <a:off x="657225" y="485775"/>
          <a:ext cx="81629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257175</xdr:colOff>
      <xdr:row>8</xdr:row>
      <xdr:rowOff>66675</xdr:rowOff>
    </xdr:from>
    <xdr:ext cx="5229225" cy="714375"/>
    <xdr:sp>
      <xdr:nvSpPr>
        <xdr:cNvPr id="17" name="テキスト ボックス 17"/>
        <xdr:cNvSpPr txBox="1">
          <a:spLocks noChangeArrowheads="1"/>
        </xdr:cNvSpPr>
      </xdr:nvSpPr>
      <xdr:spPr>
        <a:xfrm>
          <a:off x="8258175" y="1971675"/>
          <a:ext cx="52292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実績では</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238125</xdr:colOff>
      <xdr:row>25</xdr:row>
      <xdr:rowOff>9525</xdr:rowOff>
    </xdr:from>
    <xdr:to>
      <xdr:col>9</xdr:col>
      <xdr:colOff>247650</xdr:colOff>
      <xdr:row>27</xdr:row>
      <xdr:rowOff>161925</xdr:rowOff>
    </xdr:to>
    <xdr:sp>
      <xdr:nvSpPr>
        <xdr:cNvPr id="18" name="直線矢印コネクタ 18"/>
        <xdr:cNvSpPr>
          <a:spLocks/>
        </xdr:cNvSpPr>
      </xdr:nvSpPr>
      <xdr:spPr>
        <a:xfrm flipH="1" flipV="1">
          <a:off x="8848725" y="4705350"/>
          <a:ext cx="9525" cy="4762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12</xdr:col>
      <xdr:colOff>0</xdr:colOff>
      <xdr:row>29</xdr:row>
      <xdr:rowOff>142875</xdr:rowOff>
    </xdr:to>
    <xdr:sp>
      <xdr:nvSpPr>
        <xdr:cNvPr id="19" name="右中かっこ 19"/>
        <xdr:cNvSpPr>
          <a:spLocks/>
        </xdr:cNvSpPr>
      </xdr:nvSpPr>
      <xdr:spPr>
        <a:xfrm rot="16200000">
          <a:off x="5562600" y="5381625"/>
          <a:ext cx="4876800" cy="1428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295275</xdr:colOff>
      <xdr:row>27</xdr:row>
      <xdr:rowOff>85725</xdr:rowOff>
    </xdr:from>
    <xdr:ext cx="2752725" cy="314325"/>
    <xdr:sp>
      <xdr:nvSpPr>
        <xdr:cNvPr id="20" name="テキスト ボックス 20"/>
        <xdr:cNvSpPr txBox="1">
          <a:spLocks noChangeArrowheads="1"/>
        </xdr:cNvSpPr>
      </xdr:nvSpPr>
      <xdr:spPr>
        <a:xfrm>
          <a:off x="9515475" y="5105400"/>
          <a:ext cx="27527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❏実績値がないところは計画値を入力</a:t>
          </a:r>
        </a:p>
      </xdr:txBody>
    </xdr:sp>
    <xdr:clientData/>
  </xdr:oneCellAnchor>
  <xdr:twoCellAnchor>
    <xdr:from>
      <xdr:col>9</xdr:col>
      <xdr:colOff>47625</xdr:colOff>
      <xdr:row>83</xdr:row>
      <xdr:rowOff>133350</xdr:rowOff>
    </xdr:from>
    <xdr:to>
      <xdr:col>9</xdr:col>
      <xdr:colOff>552450</xdr:colOff>
      <xdr:row>83</xdr:row>
      <xdr:rowOff>133350</xdr:rowOff>
    </xdr:to>
    <xdr:sp>
      <xdr:nvSpPr>
        <xdr:cNvPr id="21" name="直線矢印コネクタ 21"/>
        <xdr:cNvSpPr>
          <a:spLocks/>
        </xdr:cNvSpPr>
      </xdr:nvSpPr>
      <xdr:spPr>
        <a:xfrm flipH="1">
          <a:off x="8658225" y="137731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83</xdr:row>
      <xdr:rowOff>133350</xdr:rowOff>
    </xdr:from>
    <xdr:to>
      <xdr:col>13</xdr:col>
      <xdr:colOff>438150</xdr:colOff>
      <xdr:row>83</xdr:row>
      <xdr:rowOff>133350</xdr:rowOff>
    </xdr:to>
    <xdr:sp>
      <xdr:nvSpPr>
        <xdr:cNvPr id="22" name="直線矢印コネクタ 22"/>
        <xdr:cNvSpPr>
          <a:spLocks/>
        </xdr:cNvSpPr>
      </xdr:nvSpPr>
      <xdr:spPr>
        <a:xfrm flipH="1">
          <a:off x="10477500" y="13773150"/>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104775</xdr:rowOff>
    </xdr:from>
    <xdr:to>
      <xdr:col>13</xdr:col>
      <xdr:colOff>438150</xdr:colOff>
      <xdr:row>85</xdr:row>
      <xdr:rowOff>104775</xdr:rowOff>
    </xdr:to>
    <xdr:sp>
      <xdr:nvSpPr>
        <xdr:cNvPr id="23" name="直線矢印コネクタ 23"/>
        <xdr:cNvSpPr>
          <a:spLocks/>
        </xdr:cNvSpPr>
      </xdr:nvSpPr>
      <xdr:spPr>
        <a:xfrm flipH="1">
          <a:off x="10477500" y="14277975"/>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87</xdr:row>
      <xdr:rowOff>85725</xdr:rowOff>
    </xdr:from>
    <xdr:to>
      <xdr:col>13</xdr:col>
      <xdr:colOff>428625</xdr:colOff>
      <xdr:row>87</xdr:row>
      <xdr:rowOff>85725</xdr:rowOff>
    </xdr:to>
    <xdr:sp>
      <xdr:nvSpPr>
        <xdr:cNvPr id="24" name="直線矢印コネクタ 24"/>
        <xdr:cNvSpPr>
          <a:spLocks/>
        </xdr:cNvSpPr>
      </xdr:nvSpPr>
      <xdr:spPr>
        <a:xfrm flipH="1">
          <a:off x="10477500" y="1478280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85</xdr:row>
      <xdr:rowOff>28575</xdr:rowOff>
    </xdr:from>
    <xdr:to>
      <xdr:col>13</xdr:col>
      <xdr:colOff>571500</xdr:colOff>
      <xdr:row>87</xdr:row>
      <xdr:rowOff>171450</xdr:rowOff>
    </xdr:to>
    <xdr:sp>
      <xdr:nvSpPr>
        <xdr:cNvPr id="25" name="右中かっこ 25"/>
        <xdr:cNvSpPr>
          <a:spLocks/>
        </xdr:cNvSpPr>
      </xdr:nvSpPr>
      <xdr:spPr>
        <a:xfrm>
          <a:off x="11458575" y="14201775"/>
          <a:ext cx="152400" cy="6667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85</xdr:row>
      <xdr:rowOff>133350</xdr:rowOff>
    </xdr:from>
    <xdr:to>
      <xdr:col>9</xdr:col>
      <xdr:colOff>561975</xdr:colOff>
      <xdr:row>85</xdr:row>
      <xdr:rowOff>133350</xdr:rowOff>
    </xdr:to>
    <xdr:sp>
      <xdr:nvSpPr>
        <xdr:cNvPr id="26" name="直線矢印コネクタ 26"/>
        <xdr:cNvSpPr>
          <a:spLocks/>
        </xdr:cNvSpPr>
      </xdr:nvSpPr>
      <xdr:spPr>
        <a:xfrm flipH="1">
          <a:off x="8629650" y="143065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87</xdr:row>
      <xdr:rowOff>95250</xdr:rowOff>
    </xdr:from>
    <xdr:to>
      <xdr:col>9</xdr:col>
      <xdr:colOff>561975</xdr:colOff>
      <xdr:row>87</xdr:row>
      <xdr:rowOff>95250</xdr:rowOff>
    </xdr:to>
    <xdr:sp>
      <xdr:nvSpPr>
        <xdr:cNvPr id="27" name="直線矢印コネクタ 27"/>
        <xdr:cNvSpPr>
          <a:spLocks/>
        </xdr:cNvSpPr>
      </xdr:nvSpPr>
      <xdr:spPr>
        <a:xfrm flipH="1">
          <a:off x="8639175" y="1479232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85</xdr:row>
      <xdr:rowOff>161925</xdr:rowOff>
    </xdr:from>
    <xdr:to>
      <xdr:col>2</xdr:col>
      <xdr:colOff>2438400</xdr:colOff>
      <xdr:row>85</xdr:row>
      <xdr:rowOff>161925</xdr:rowOff>
    </xdr:to>
    <xdr:sp>
      <xdr:nvSpPr>
        <xdr:cNvPr id="28" name="直線矢印コネクタ 28"/>
        <xdr:cNvSpPr>
          <a:spLocks/>
        </xdr:cNvSpPr>
      </xdr:nvSpPr>
      <xdr:spPr>
        <a:xfrm>
          <a:off x="1590675" y="14335125"/>
          <a:ext cx="1257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83</xdr:row>
      <xdr:rowOff>133350</xdr:rowOff>
    </xdr:from>
    <xdr:to>
      <xdr:col>7</xdr:col>
      <xdr:colOff>590550</xdr:colOff>
      <xdr:row>83</xdr:row>
      <xdr:rowOff>133350</xdr:rowOff>
    </xdr:to>
    <xdr:sp>
      <xdr:nvSpPr>
        <xdr:cNvPr id="29" name="直線矢印コネクタ 29"/>
        <xdr:cNvSpPr>
          <a:spLocks/>
        </xdr:cNvSpPr>
      </xdr:nvSpPr>
      <xdr:spPr>
        <a:xfrm flipV="1">
          <a:off x="6819900" y="13773150"/>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87</xdr:row>
      <xdr:rowOff>152400</xdr:rowOff>
    </xdr:from>
    <xdr:to>
      <xdr:col>7</xdr:col>
      <xdr:colOff>571500</xdr:colOff>
      <xdr:row>87</xdr:row>
      <xdr:rowOff>152400</xdr:rowOff>
    </xdr:to>
    <xdr:sp>
      <xdr:nvSpPr>
        <xdr:cNvPr id="30" name="直線矢印コネクタ 30"/>
        <xdr:cNvSpPr>
          <a:spLocks/>
        </xdr:cNvSpPr>
      </xdr:nvSpPr>
      <xdr:spPr>
        <a:xfrm flipV="1">
          <a:off x="6791325" y="14849475"/>
          <a:ext cx="1171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85</xdr:row>
      <xdr:rowOff>133350</xdr:rowOff>
    </xdr:from>
    <xdr:to>
      <xdr:col>7</xdr:col>
      <xdr:colOff>590550</xdr:colOff>
      <xdr:row>85</xdr:row>
      <xdr:rowOff>133350</xdr:rowOff>
    </xdr:to>
    <xdr:sp>
      <xdr:nvSpPr>
        <xdr:cNvPr id="31" name="直線矢印コネクタ 31"/>
        <xdr:cNvSpPr>
          <a:spLocks/>
        </xdr:cNvSpPr>
      </xdr:nvSpPr>
      <xdr:spPr>
        <a:xfrm flipV="1">
          <a:off x="5572125" y="14306550"/>
          <a:ext cx="2409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83</xdr:row>
      <xdr:rowOff>133350</xdr:rowOff>
    </xdr:from>
    <xdr:to>
      <xdr:col>6</xdr:col>
      <xdr:colOff>9525</xdr:colOff>
      <xdr:row>87</xdr:row>
      <xdr:rowOff>152400</xdr:rowOff>
    </xdr:to>
    <xdr:sp>
      <xdr:nvSpPr>
        <xdr:cNvPr id="32" name="直線矢印コネクタ 32"/>
        <xdr:cNvSpPr>
          <a:spLocks/>
        </xdr:cNvSpPr>
      </xdr:nvSpPr>
      <xdr:spPr>
        <a:xfrm flipH="1" flipV="1">
          <a:off x="6791325" y="13773150"/>
          <a:ext cx="0" cy="10763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85</xdr:row>
      <xdr:rowOff>247650</xdr:rowOff>
    </xdr:from>
    <xdr:to>
      <xdr:col>3</xdr:col>
      <xdr:colOff>685800</xdr:colOff>
      <xdr:row>88</xdr:row>
      <xdr:rowOff>9525</xdr:rowOff>
    </xdr:to>
    <xdr:sp>
      <xdr:nvSpPr>
        <xdr:cNvPr id="33" name="直線矢印コネクタ 33"/>
        <xdr:cNvSpPr>
          <a:spLocks/>
        </xdr:cNvSpPr>
      </xdr:nvSpPr>
      <xdr:spPr>
        <a:xfrm flipH="1" flipV="1">
          <a:off x="3676650" y="14420850"/>
          <a:ext cx="0" cy="5524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88</xdr:row>
      <xdr:rowOff>114300</xdr:rowOff>
    </xdr:from>
    <xdr:to>
      <xdr:col>2</xdr:col>
      <xdr:colOff>2466975</xdr:colOff>
      <xdr:row>88</xdr:row>
      <xdr:rowOff>114300</xdr:rowOff>
    </xdr:to>
    <xdr:sp>
      <xdr:nvSpPr>
        <xdr:cNvPr id="34" name="直線矢印コネクタ 34"/>
        <xdr:cNvSpPr>
          <a:spLocks/>
        </xdr:cNvSpPr>
      </xdr:nvSpPr>
      <xdr:spPr>
        <a:xfrm>
          <a:off x="1619250" y="15078075"/>
          <a:ext cx="125730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82</xdr:row>
      <xdr:rowOff>57150</xdr:rowOff>
    </xdr:from>
    <xdr:to>
      <xdr:col>16</xdr:col>
      <xdr:colOff>476250</xdr:colOff>
      <xdr:row>88</xdr:row>
      <xdr:rowOff>114300</xdr:rowOff>
    </xdr:to>
    <xdr:sp>
      <xdr:nvSpPr>
        <xdr:cNvPr id="35" name="角丸四角形 35"/>
        <xdr:cNvSpPr>
          <a:spLocks/>
        </xdr:cNvSpPr>
      </xdr:nvSpPr>
      <xdr:spPr>
        <a:xfrm>
          <a:off x="8924925" y="13525500"/>
          <a:ext cx="4429125"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82</xdr:row>
      <xdr:rowOff>85725</xdr:rowOff>
    </xdr:from>
    <xdr:to>
      <xdr:col>9</xdr:col>
      <xdr:colOff>209550</xdr:colOff>
      <xdr:row>89</xdr:row>
      <xdr:rowOff>228600</xdr:rowOff>
    </xdr:to>
    <xdr:sp>
      <xdr:nvSpPr>
        <xdr:cNvPr id="36" name="角丸四角形 36"/>
        <xdr:cNvSpPr>
          <a:spLocks/>
        </xdr:cNvSpPr>
      </xdr:nvSpPr>
      <xdr:spPr>
        <a:xfrm>
          <a:off x="657225" y="13554075"/>
          <a:ext cx="8162925" cy="1828800"/>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257175</xdr:colOff>
      <xdr:row>88</xdr:row>
      <xdr:rowOff>57150</xdr:rowOff>
    </xdr:from>
    <xdr:ext cx="5229225" cy="723900"/>
    <xdr:sp>
      <xdr:nvSpPr>
        <xdr:cNvPr id="37" name="テキスト ボックス 37"/>
        <xdr:cNvSpPr txBox="1">
          <a:spLocks noChangeArrowheads="1"/>
        </xdr:cNvSpPr>
      </xdr:nvSpPr>
      <xdr:spPr>
        <a:xfrm>
          <a:off x="8258175" y="15020925"/>
          <a:ext cx="522922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500kW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実績では</a:t>
          </a:r>
          <a:r>
            <a:rPr lang="en-US" cap="none" sz="700" b="0" i="0" u="none" baseline="0">
              <a:solidFill>
                <a:srgbClr val="FF0000"/>
              </a:solidFill>
              <a:latin typeface="Calibri"/>
              <a:ea typeface="Calibri"/>
              <a:cs typeface="Calibri"/>
            </a:rPr>
            <a:t>38%)</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314325</xdr:colOff>
      <xdr:row>105</xdr:row>
      <xdr:rowOff>9525</xdr:rowOff>
    </xdr:from>
    <xdr:to>
      <xdr:col>9</xdr:col>
      <xdr:colOff>314325</xdr:colOff>
      <xdr:row>107</xdr:row>
      <xdr:rowOff>180975</xdr:rowOff>
    </xdr:to>
    <xdr:sp>
      <xdr:nvSpPr>
        <xdr:cNvPr id="38" name="直線矢印コネクタ 38"/>
        <xdr:cNvSpPr>
          <a:spLocks/>
        </xdr:cNvSpPr>
      </xdr:nvSpPr>
      <xdr:spPr>
        <a:xfrm flipH="1" flipV="1">
          <a:off x="8924925" y="17764125"/>
          <a:ext cx="0" cy="49530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109</xdr:row>
      <xdr:rowOff>0</xdr:rowOff>
    </xdr:from>
    <xdr:to>
      <xdr:col>12</xdr:col>
      <xdr:colOff>0</xdr:colOff>
      <xdr:row>109</xdr:row>
      <xdr:rowOff>133350</xdr:rowOff>
    </xdr:to>
    <xdr:sp>
      <xdr:nvSpPr>
        <xdr:cNvPr id="39" name="右中かっこ 39"/>
        <xdr:cNvSpPr>
          <a:spLocks/>
        </xdr:cNvSpPr>
      </xdr:nvSpPr>
      <xdr:spPr>
        <a:xfrm rot="16200000">
          <a:off x="5562600" y="18440400"/>
          <a:ext cx="4876800" cy="1333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333375</xdr:colOff>
      <xdr:row>107</xdr:row>
      <xdr:rowOff>76200</xdr:rowOff>
    </xdr:from>
    <xdr:ext cx="2714625" cy="323850"/>
    <xdr:sp>
      <xdr:nvSpPr>
        <xdr:cNvPr id="40" name="テキスト ボックス 40"/>
        <xdr:cNvSpPr txBox="1">
          <a:spLocks noChangeArrowheads="1"/>
        </xdr:cNvSpPr>
      </xdr:nvSpPr>
      <xdr:spPr>
        <a:xfrm>
          <a:off x="9553575" y="18154650"/>
          <a:ext cx="27146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❏実績値がないところは計画値を入力</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22</xdr:row>
      <xdr:rowOff>57150</xdr:rowOff>
    </xdr:from>
    <xdr:to>
      <xdr:col>14</xdr:col>
      <xdr:colOff>400050</xdr:colOff>
      <xdr:row>23</xdr:row>
      <xdr:rowOff>133350</xdr:rowOff>
    </xdr:to>
    <xdr:sp>
      <xdr:nvSpPr>
        <xdr:cNvPr id="1" name="Text Box 8"/>
        <xdr:cNvSpPr txBox="1">
          <a:spLocks noChangeArrowheads="1"/>
        </xdr:cNvSpPr>
      </xdr:nvSpPr>
      <xdr:spPr>
        <a:xfrm>
          <a:off x="2562225" y="6257925"/>
          <a:ext cx="3829050" cy="390525"/>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21</xdr:row>
      <xdr:rowOff>47625</xdr:rowOff>
    </xdr:from>
    <xdr:to>
      <xdr:col>15</xdr:col>
      <xdr:colOff>38100</xdr:colOff>
      <xdr:row>22</xdr:row>
      <xdr:rowOff>114300</xdr:rowOff>
    </xdr:to>
    <xdr:sp>
      <xdr:nvSpPr>
        <xdr:cNvPr id="1" name="Text Box 8"/>
        <xdr:cNvSpPr txBox="1">
          <a:spLocks noChangeArrowheads="1"/>
        </xdr:cNvSpPr>
      </xdr:nvSpPr>
      <xdr:spPr>
        <a:xfrm>
          <a:off x="2676525" y="5667375"/>
          <a:ext cx="376237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49"/>
  <sheetViews>
    <sheetView tabSelected="1" zoomScalePageLayoutView="0" workbookViewId="0" topLeftCell="A1">
      <selection activeCell="B5" sqref="B5:Q5"/>
    </sheetView>
  </sheetViews>
  <sheetFormatPr defaultColWidth="9.00390625" defaultRowHeight="13.5" customHeight="1"/>
  <cols>
    <col min="1" max="1" width="0.875" style="1" customWidth="1"/>
    <col min="2" max="2" width="2.50390625" style="1" customWidth="1"/>
    <col min="3" max="3" width="7.125" style="1" customWidth="1"/>
    <col min="4"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57"/>
      <c r="D1" s="58"/>
      <c r="E1" s="58"/>
      <c r="F1" s="59" t="s">
        <v>0</v>
      </c>
      <c r="G1" s="59"/>
      <c r="H1" s="60"/>
      <c r="I1" s="76" t="s">
        <v>64</v>
      </c>
      <c r="J1" s="77"/>
      <c r="K1" s="77" t="s">
        <v>1</v>
      </c>
      <c r="L1" s="77"/>
      <c r="M1" s="78" t="s">
        <v>2</v>
      </c>
      <c r="N1" s="61"/>
      <c r="P1" s="360" t="s">
        <v>3</v>
      </c>
      <c r="Q1" s="360"/>
    </row>
    <row r="2" spans="3:17" ht="17.25" customHeight="1">
      <c r="C2" s="361" t="s">
        <v>4</v>
      </c>
      <c r="D2" s="362"/>
      <c r="E2" s="362"/>
      <c r="G2" s="12" t="s">
        <v>5</v>
      </c>
      <c r="H2" s="62" t="s">
        <v>319</v>
      </c>
      <c r="I2" s="12" t="s">
        <v>6</v>
      </c>
      <c r="J2" s="62" t="s">
        <v>7</v>
      </c>
      <c r="K2" s="12" t="s">
        <v>6</v>
      </c>
      <c r="L2" s="62"/>
      <c r="M2" s="2"/>
      <c r="N2" s="63"/>
      <c r="P2" s="360"/>
      <c r="Q2" s="360"/>
    </row>
    <row r="3" spans="3:17" ht="3" customHeight="1">
      <c r="C3" s="363"/>
      <c r="D3" s="364"/>
      <c r="E3" s="364"/>
      <c r="F3" s="54"/>
      <c r="G3" s="53"/>
      <c r="H3" s="42"/>
      <c r="I3" s="53"/>
      <c r="J3" s="42"/>
      <c r="K3" s="53"/>
      <c r="L3" s="42"/>
      <c r="M3" s="42"/>
      <c r="N3" s="43"/>
      <c r="P3" s="2"/>
      <c r="Q3" s="2"/>
    </row>
    <row r="4" ht="9" customHeight="1"/>
    <row r="5" spans="2:17" ht="30" customHeight="1">
      <c r="B5" s="365" t="s">
        <v>8</v>
      </c>
      <c r="C5" s="366"/>
      <c r="D5" s="366"/>
      <c r="E5" s="366"/>
      <c r="F5" s="366"/>
      <c r="G5" s="366"/>
      <c r="H5" s="366"/>
      <c r="I5" s="366"/>
      <c r="J5" s="366"/>
      <c r="K5" s="366"/>
      <c r="L5" s="366"/>
      <c r="M5" s="366"/>
      <c r="N5" s="366"/>
      <c r="O5" s="366"/>
      <c r="P5" s="366"/>
      <c r="Q5" s="367"/>
    </row>
    <row r="6" spans="2:17" ht="11.25" customHeight="1">
      <c r="B6" s="3"/>
      <c r="D6" s="4"/>
      <c r="E6" s="4"/>
      <c r="F6" s="5"/>
      <c r="G6" s="5"/>
      <c r="H6" s="5"/>
      <c r="I6" s="5"/>
      <c r="J6" s="5"/>
      <c r="K6" s="5"/>
      <c r="L6" s="5"/>
      <c r="M6" s="5"/>
      <c r="N6" s="5"/>
      <c r="O6" s="5"/>
      <c r="P6" s="5"/>
      <c r="Q6" s="6"/>
    </row>
    <row r="7" spans="2:17" s="1" customFormat="1" ht="22.5" customHeight="1">
      <c r="B7" s="3"/>
      <c r="C7" s="56" t="s">
        <v>9</v>
      </c>
      <c r="D7" s="55"/>
      <c r="E7" s="368"/>
      <c r="F7" s="369"/>
      <c r="G7" s="370"/>
      <c r="K7" s="10"/>
      <c r="L7" s="10"/>
      <c r="M7" s="73"/>
      <c r="N7" s="10"/>
      <c r="O7" s="73"/>
      <c r="P7" s="10"/>
      <c r="Q7" s="6"/>
    </row>
    <row r="8" spans="2:17" ht="18.75" customHeight="1">
      <c r="B8" s="3"/>
      <c r="L8" s="7"/>
      <c r="M8" s="7"/>
      <c r="P8" s="8" t="s">
        <v>10</v>
      </c>
      <c r="Q8" s="6"/>
    </row>
    <row r="9" spans="2:17" ht="18.75" customHeight="1">
      <c r="B9" s="3"/>
      <c r="P9" s="9" t="s">
        <v>11</v>
      </c>
      <c r="Q9" s="6"/>
    </row>
    <row r="10" spans="2:17" ht="9.75" customHeight="1">
      <c r="B10" s="3"/>
      <c r="D10" s="10"/>
      <c r="E10" s="10"/>
      <c r="Q10" s="6"/>
    </row>
    <row r="11" spans="2:17" ht="18.75" customHeight="1">
      <c r="B11" s="3"/>
      <c r="C11" s="11" t="s">
        <v>12</v>
      </c>
      <c r="D11" s="11"/>
      <c r="E11" s="11"/>
      <c r="F11" s="12"/>
      <c r="G11" s="12"/>
      <c r="Q11" s="6"/>
    </row>
    <row r="12" spans="2:19" ht="18.75" customHeight="1">
      <c r="B12" s="3"/>
      <c r="E12" s="13" t="s">
        <v>13</v>
      </c>
      <c r="F12" s="14" t="s">
        <v>14</v>
      </c>
      <c r="G12" s="371"/>
      <c r="H12" s="371"/>
      <c r="I12" s="371"/>
      <c r="L12" s="1"/>
      <c r="M12" s="2"/>
      <c r="Q12" s="6"/>
      <c r="S12" t="s">
        <v>337</v>
      </c>
    </row>
    <row r="13" spans="2:19" ht="22.5" customHeight="1">
      <c r="B13" s="3"/>
      <c r="D13" s="17"/>
      <c r="F13" s="372"/>
      <c r="G13" s="372"/>
      <c r="H13" s="372"/>
      <c r="I13" s="372"/>
      <c r="J13" s="372"/>
      <c r="K13" s="372"/>
      <c r="L13" s="372"/>
      <c r="M13" s="372"/>
      <c r="N13" s="372"/>
      <c r="O13" s="372"/>
      <c r="Q13" s="6"/>
      <c r="S13" t="s">
        <v>337</v>
      </c>
    </row>
    <row r="14" spans="2:17" ht="7.5" customHeight="1">
      <c r="B14" s="3"/>
      <c r="D14" s="17"/>
      <c r="F14" s="67"/>
      <c r="G14" s="68"/>
      <c r="H14" s="68"/>
      <c r="I14" s="68"/>
      <c r="J14" s="68"/>
      <c r="K14" s="68"/>
      <c r="L14" s="68"/>
      <c r="M14" s="68"/>
      <c r="N14" s="68"/>
      <c r="O14" s="68"/>
      <c r="Q14" s="6"/>
    </row>
    <row r="15" spans="2:17" ht="18.75" customHeight="1">
      <c r="B15" s="3"/>
      <c r="C15" s="17"/>
      <c r="E15" s="13" t="s">
        <v>15</v>
      </c>
      <c r="F15" s="372"/>
      <c r="G15" s="372"/>
      <c r="H15" s="372"/>
      <c r="I15" s="372"/>
      <c r="J15" s="372"/>
      <c r="K15" s="372"/>
      <c r="L15" s="372"/>
      <c r="M15" s="372"/>
      <c r="N15" s="372"/>
      <c r="O15" s="372"/>
      <c r="Q15" s="6"/>
    </row>
    <row r="16" spans="2:17" ht="18.75" customHeight="1">
      <c r="B16" s="3"/>
      <c r="E16" s="13" t="s">
        <v>16</v>
      </c>
      <c r="F16" s="374"/>
      <c r="G16" s="374"/>
      <c r="H16" s="374"/>
      <c r="I16" s="374"/>
      <c r="J16" s="374"/>
      <c r="K16" s="374"/>
      <c r="L16" s="374"/>
      <c r="M16" s="374"/>
      <c r="N16" s="374"/>
      <c r="O16" s="374"/>
      <c r="Q16" s="6"/>
    </row>
    <row r="17" spans="2:17" ht="10.5" customHeight="1">
      <c r="B17" s="3"/>
      <c r="D17" s="17"/>
      <c r="E17" s="11"/>
      <c r="F17" s="375"/>
      <c r="G17" s="375"/>
      <c r="H17" s="375"/>
      <c r="I17" s="375"/>
      <c r="J17" s="375"/>
      <c r="Q17" s="6"/>
    </row>
    <row r="18" spans="2:17" ht="18.75" customHeight="1">
      <c r="B18" s="3"/>
      <c r="C18" s="356" t="s">
        <v>17</v>
      </c>
      <c r="D18" s="356"/>
      <c r="E18" s="356"/>
      <c r="F18" s="356"/>
      <c r="G18" s="356"/>
      <c r="H18" s="356"/>
      <c r="I18" s="356"/>
      <c r="J18" s="356"/>
      <c r="K18" s="356"/>
      <c r="L18" s="356"/>
      <c r="M18" s="356"/>
      <c r="N18" s="356"/>
      <c r="O18" s="356"/>
      <c r="P18" s="356"/>
      <c r="Q18" s="357"/>
    </row>
    <row r="19" spans="2:17" ht="10.5" customHeight="1">
      <c r="B19" s="3"/>
      <c r="D19" s="19"/>
      <c r="E19" s="19"/>
      <c r="F19" s="5"/>
      <c r="G19" s="5"/>
      <c r="H19" s="5"/>
      <c r="I19" s="5"/>
      <c r="J19" s="5"/>
      <c r="K19" s="5"/>
      <c r="L19" s="5"/>
      <c r="M19" s="5"/>
      <c r="N19" s="5"/>
      <c r="O19" s="5"/>
      <c r="P19" s="5"/>
      <c r="Q19" s="20"/>
    </row>
    <row r="20" spans="2:17" ht="18.75" customHeight="1">
      <c r="B20" s="3"/>
      <c r="C20" s="12"/>
      <c r="D20" s="12" t="s">
        <v>18</v>
      </c>
      <c r="E20" s="16" t="s">
        <v>320</v>
      </c>
      <c r="F20" s="16"/>
      <c r="G20" s="45"/>
      <c r="H20" s="45"/>
      <c r="I20" s="46"/>
      <c r="J20" s="16"/>
      <c r="K20" s="16"/>
      <c r="L20" s="45"/>
      <c r="M20" s="46"/>
      <c r="N20" s="16"/>
      <c r="O20" s="16"/>
      <c r="P20" s="45"/>
      <c r="Q20" s="6"/>
    </row>
    <row r="21" spans="2:18" ht="4.5" customHeight="1">
      <c r="B21" s="3"/>
      <c r="Q21" s="6"/>
      <c r="R21" s="26"/>
    </row>
    <row r="22" spans="2:18" ht="18.75" customHeight="1">
      <c r="B22" s="3"/>
      <c r="C22" s="38"/>
      <c r="D22" s="12" t="s">
        <v>19</v>
      </c>
      <c r="E22" s="1" t="s">
        <v>20</v>
      </c>
      <c r="I22" s="22"/>
      <c r="L22" s="23"/>
      <c r="M22" s="24"/>
      <c r="Q22" s="25"/>
      <c r="R22" s="26"/>
    </row>
    <row r="23" spans="2:18" ht="18.75" customHeight="1">
      <c r="B23" s="3"/>
      <c r="E23" s="16" t="s">
        <v>21</v>
      </c>
      <c r="F23" s="16"/>
      <c r="G23" s="16"/>
      <c r="H23" s="45"/>
      <c r="I23" s="46"/>
      <c r="J23" s="16"/>
      <c r="K23" s="16"/>
      <c r="L23" s="15"/>
      <c r="M23" s="45"/>
      <c r="N23" s="45"/>
      <c r="O23" s="21"/>
      <c r="Q23" s="25"/>
      <c r="R23" s="26"/>
    </row>
    <row r="24" spans="2:18" ht="18.75" customHeight="1">
      <c r="B24" s="3"/>
      <c r="C24" s="356"/>
      <c r="D24" s="356"/>
      <c r="E24" s="356"/>
      <c r="F24" s="356"/>
      <c r="G24" s="356"/>
      <c r="H24" s="356"/>
      <c r="I24" s="356"/>
      <c r="J24" s="356"/>
      <c r="K24" s="356"/>
      <c r="L24" s="356"/>
      <c r="M24" s="356"/>
      <c r="N24" s="356"/>
      <c r="O24" s="356"/>
      <c r="P24" s="356"/>
      <c r="Q24" s="357"/>
      <c r="R24" s="26"/>
    </row>
    <row r="25" spans="2:18" ht="9.75" customHeight="1">
      <c r="B25" s="3"/>
      <c r="C25" s="7"/>
      <c r="D25" s="7"/>
      <c r="E25" s="7"/>
      <c r="F25" s="7"/>
      <c r="G25" s="7"/>
      <c r="H25" s="7"/>
      <c r="I25" s="7"/>
      <c r="J25" s="7"/>
      <c r="K25" s="7"/>
      <c r="L25" s="7"/>
      <c r="M25" s="7"/>
      <c r="N25" s="7"/>
      <c r="O25" s="7"/>
      <c r="P25" s="7"/>
      <c r="Q25" s="18"/>
      <c r="R25" s="26"/>
    </row>
    <row r="26" spans="2:18" ht="32.25" customHeight="1">
      <c r="B26" s="3"/>
      <c r="C26" s="44" t="s">
        <v>22</v>
      </c>
      <c r="D26" s="358"/>
      <c r="E26" s="358"/>
      <c r="F26" s="358"/>
      <c r="G26" s="358"/>
      <c r="H26" s="358"/>
      <c r="I26" s="358"/>
      <c r="J26" s="358"/>
      <c r="K26" s="358"/>
      <c r="L26" s="358"/>
      <c r="M26" s="358"/>
      <c r="N26" s="358"/>
      <c r="O26" s="358"/>
      <c r="P26" s="359"/>
      <c r="Q26" s="25"/>
      <c r="R26" s="26"/>
    </row>
    <row r="27" spans="2:18" ht="11.25" customHeight="1">
      <c r="B27" s="3"/>
      <c r="E27" s="39"/>
      <c r="P27" s="26"/>
      <c r="Q27" s="25"/>
      <c r="R27" s="26"/>
    </row>
    <row r="28" spans="2:17" ht="24.75" customHeight="1">
      <c r="B28" s="3"/>
      <c r="C28" s="36" t="s">
        <v>23</v>
      </c>
      <c r="D28" s="37">
        <f>LEN(D26)</f>
        <v>0</v>
      </c>
      <c r="E28" s="27" t="s">
        <v>24</v>
      </c>
      <c r="P28" s="26"/>
      <c r="Q28" s="25"/>
    </row>
    <row r="29" spans="2:18" ht="15" customHeight="1">
      <c r="B29" s="3"/>
      <c r="C29" s="24" t="s">
        <v>25</v>
      </c>
      <c r="D29" s="24" t="s">
        <v>26</v>
      </c>
      <c r="E29" s="24"/>
      <c r="F29" s="28"/>
      <c r="G29" s="40"/>
      <c r="H29" s="40"/>
      <c r="I29" s="40"/>
      <c r="J29" s="40"/>
      <c r="K29" s="40"/>
      <c r="L29" s="40"/>
      <c r="M29" s="40"/>
      <c r="P29" s="26"/>
      <c r="Q29" s="25"/>
      <c r="R29" s="26"/>
    </row>
    <row r="30" spans="2:18" ht="15" customHeight="1">
      <c r="B30" s="3"/>
      <c r="C30" s="24"/>
      <c r="D30" s="24" t="s">
        <v>27</v>
      </c>
      <c r="E30" s="24"/>
      <c r="P30" s="26"/>
      <c r="Q30" s="25"/>
      <c r="R30" s="26"/>
    </row>
    <row r="31" spans="2:18" ht="15" customHeight="1">
      <c r="B31" s="3"/>
      <c r="C31" s="24"/>
      <c r="D31" s="24" t="s">
        <v>28</v>
      </c>
      <c r="E31" s="66"/>
      <c r="F31" s="28"/>
      <c r="P31" s="26"/>
      <c r="Q31" s="25"/>
      <c r="R31" s="26"/>
    </row>
    <row r="32" spans="2:18" ht="18.75" customHeight="1">
      <c r="B32" s="3"/>
      <c r="C32" s="376" t="s">
        <v>29</v>
      </c>
      <c r="D32" s="379"/>
      <c r="E32" s="380"/>
      <c r="F32" s="380"/>
      <c r="G32" s="380"/>
      <c r="H32" s="380"/>
      <c r="I32" s="380"/>
      <c r="J32" s="380"/>
      <c r="K32" s="380"/>
      <c r="L32" s="380"/>
      <c r="M32" s="380"/>
      <c r="N32" s="380"/>
      <c r="O32" s="380"/>
      <c r="P32" s="381"/>
      <c r="Q32" s="25"/>
      <c r="R32" s="26"/>
    </row>
    <row r="33" spans="2:18" ht="17.25" customHeight="1">
      <c r="B33" s="3"/>
      <c r="C33" s="377"/>
      <c r="D33" s="382"/>
      <c r="E33" s="383"/>
      <c r="F33" s="383"/>
      <c r="G33" s="383"/>
      <c r="H33" s="383"/>
      <c r="I33" s="383"/>
      <c r="J33" s="383"/>
      <c r="K33" s="383"/>
      <c r="L33" s="383"/>
      <c r="M33" s="383"/>
      <c r="N33" s="383"/>
      <c r="O33" s="383"/>
      <c r="P33" s="384"/>
      <c r="Q33" s="25"/>
      <c r="R33" s="26"/>
    </row>
    <row r="34" spans="2:17" ht="18.75" customHeight="1">
      <c r="B34" s="3"/>
      <c r="C34" s="377"/>
      <c r="D34" s="382"/>
      <c r="E34" s="383"/>
      <c r="F34" s="383"/>
      <c r="G34" s="383"/>
      <c r="H34" s="383"/>
      <c r="I34" s="383"/>
      <c r="J34" s="383"/>
      <c r="K34" s="383"/>
      <c r="L34" s="383"/>
      <c r="M34" s="383"/>
      <c r="N34" s="383"/>
      <c r="O34" s="383"/>
      <c r="P34" s="384"/>
      <c r="Q34" s="25"/>
    </row>
    <row r="35" spans="2:17" ht="15" customHeight="1">
      <c r="B35" s="3"/>
      <c r="C35" s="377"/>
      <c r="D35" s="382"/>
      <c r="E35" s="383"/>
      <c r="F35" s="383"/>
      <c r="G35" s="383"/>
      <c r="H35" s="383"/>
      <c r="I35" s="383"/>
      <c r="J35" s="383"/>
      <c r="K35" s="383"/>
      <c r="L35" s="383"/>
      <c r="M35" s="383"/>
      <c r="N35" s="383"/>
      <c r="O35" s="383"/>
      <c r="P35" s="384"/>
      <c r="Q35" s="25"/>
    </row>
    <row r="36" spans="2:18" ht="18.75" customHeight="1">
      <c r="B36" s="3"/>
      <c r="C36" s="377"/>
      <c r="D36" s="382"/>
      <c r="E36" s="383"/>
      <c r="F36" s="383"/>
      <c r="G36" s="383"/>
      <c r="H36" s="383"/>
      <c r="I36" s="383"/>
      <c r="J36" s="383"/>
      <c r="K36" s="383"/>
      <c r="L36" s="383"/>
      <c r="M36" s="383"/>
      <c r="N36" s="383"/>
      <c r="O36" s="383"/>
      <c r="P36" s="384"/>
      <c r="Q36" s="25"/>
      <c r="R36" s="26"/>
    </row>
    <row r="37" spans="2:17" ht="18.75" customHeight="1">
      <c r="B37" s="3"/>
      <c r="C37" s="377"/>
      <c r="D37" s="382"/>
      <c r="E37" s="383"/>
      <c r="F37" s="383"/>
      <c r="G37" s="383"/>
      <c r="H37" s="383"/>
      <c r="I37" s="383"/>
      <c r="J37" s="383"/>
      <c r="K37" s="383"/>
      <c r="L37" s="383"/>
      <c r="M37" s="383"/>
      <c r="N37" s="383"/>
      <c r="O37" s="383"/>
      <c r="P37" s="384"/>
      <c r="Q37" s="6"/>
    </row>
    <row r="38" spans="2:18" ht="18.75" customHeight="1">
      <c r="B38" s="3"/>
      <c r="C38" s="377"/>
      <c r="D38" s="382"/>
      <c r="E38" s="383"/>
      <c r="F38" s="383"/>
      <c r="G38" s="383"/>
      <c r="H38" s="383"/>
      <c r="I38" s="383"/>
      <c r="J38" s="383"/>
      <c r="K38" s="383"/>
      <c r="L38" s="383"/>
      <c r="M38" s="383"/>
      <c r="N38" s="383"/>
      <c r="O38" s="383"/>
      <c r="P38" s="384"/>
      <c r="Q38" s="30"/>
      <c r="R38" s="26"/>
    </row>
    <row r="39" spans="2:18" ht="18.75" customHeight="1">
      <c r="B39" s="3"/>
      <c r="C39" s="377"/>
      <c r="D39" s="382"/>
      <c r="E39" s="383"/>
      <c r="F39" s="383"/>
      <c r="G39" s="383"/>
      <c r="H39" s="383"/>
      <c r="I39" s="383"/>
      <c r="J39" s="383"/>
      <c r="K39" s="383"/>
      <c r="L39" s="383"/>
      <c r="M39" s="383"/>
      <c r="N39" s="383"/>
      <c r="O39" s="383"/>
      <c r="P39" s="384"/>
      <c r="Q39" s="30"/>
      <c r="R39" s="26"/>
    </row>
    <row r="40" spans="2:18" ht="18.75" customHeight="1">
      <c r="B40" s="3"/>
      <c r="C40" s="377"/>
      <c r="D40" s="382"/>
      <c r="E40" s="383"/>
      <c r="F40" s="383"/>
      <c r="G40" s="383"/>
      <c r="H40" s="383"/>
      <c r="I40" s="383"/>
      <c r="J40" s="383"/>
      <c r="K40" s="383"/>
      <c r="L40" s="383"/>
      <c r="M40" s="383"/>
      <c r="N40" s="383"/>
      <c r="O40" s="383"/>
      <c r="P40" s="384"/>
      <c r="Q40" s="30"/>
      <c r="R40" s="26"/>
    </row>
    <row r="41" spans="2:18" ht="18.75" customHeight="1">
      <c r="B41" s="3"/>
      <c r="C41" s="377"/>
      <c r="D41" s="382"/>
      <c r="E41" s="383"/>
      <c r="F41" s="383"/>
      <c r="G41" s="383"/>
      <c r="H41" s="383"/>
      <c r="I41" s="383"/>
      <c r="J41" s="383"/>
      <c r="K41" s="383"/>
      <c r="L41" s="383"/>
      <c r="M41" s="383"/>
      <c r="N41" s="383"/>
      <c r="O41" s="383"/>
      <c r="P41" s="384"/>
      <c r="Q41" s="30"/>
      <c r="R41" s="26"/>
    </row>
    <row r="42" spans="2:18" ht="18.75" customHeight="1">
      <c r="B42" s="3"/>
      <c r="C42" s="377"/>
      <c r="D42" s="382"/>
      <c r="E42" s="383"/>
      <c r="F42" s="383"/>
      <c r="G42" s="383"/>
      <c r="H42" s="383"/>
      <c r="I42" s="383"/>
      <c r="J42" s="383"/>
      <c r="K42" s="383"/>
      <c r="L42" s="383"/>
      <c r="M42" s="383"/>
      <c r="N42" s="383"/>
      <c r="O42" s="383"/>
      <c r="P42" s="384"/>
      <c r="Q42" s="30"/>
      <c r="R42" s="26"/>
    </row>
    <row r="43" spans="2:18" ht="31.5" customHeight="1">
      <c r="B43" s="3"/>
      <c r="C43" s="378"/>
      <c r="D43" s="385"/>
      <c r="E43" s="386"/>
      <c r="F43" s="386"/>
      <c r="G43" s="386"/>
      <c r="H43" s="386"/>
      <c r="I43" s="386"/>
      <c r="J43" s="386"/>
      <c r="K43" s="386"/>
      <c r="L43" s="386"/>
      <c r="M43" s="386"/>
      <c r="N43" s="386"/>
      <c r="O43" s="386"/>
      <c r="P43" s="387"/>
      <c r="Q43" s="30"/>
      <c r="R43" s="26"/>
    </row>
    <row r="44" spans="2:17" ht="7.5" customHeight="1">
      <c r="B44" s="3"/>
      <c r="C44" s="41"/>
      <c r="D44" s="31"/>
      <c r="E44" s="31"/>
      <c r="L44" s="29"/>
      <c r="M44" s="28"/>
      <c r="N44" s="28"/>
      <c r="O44" s="28"/>
      <c r="P44" s="28"/>
      <c r="Q44" s="6"/>
    </row>
    <row r="45" spans="2:17" ht="22.5" customHeight="1">
      <c r="B45" s="3"/>
      <c r="C45" s="36" t="s">
        <v>30</v>
      </c>
      <c r="D45" s="37">
        <f>LEN(D32)</f>
        <v>0</v>
      </c>
      <c r="E45" s="27" t="s">
        <v>31</v>
      </c>
      <c r="H45" s="28"/>
      <c r="J45" s="1" t="s">
        <v>32</v>
      </c>
      <c r="L45" s="29"/>
      <c r="M45" s="28"/>
      <c r="N45" s="28"/>
      <c r="O45" s="28"/>
      <c r="P45" s="28"/>
      <c r="Q45" s="6"/>
    </row>
    <row r="46" spans="2:17" ht="6.75" customHeight="1">
      <c r="B46" s="3"/>
      <c r="C46" s="41"/>
      <c r="D46" s="31"/>
      <c r="E46" s="31"/>
      <c r="L46" s="29"/>
      <c r="M46" s="28"/>
      <c r="N46" s="28"/>
      <c r="O46" s="28"/>
      <c r="P46" s="28"/>
      <c r="Q46" s="6"/>
    </row>
    <row r="47" spans="2:17" ht="24.75" customHeight="1">
      <c r="B47" s="3"/>
      <c r="C47" s="65" t="s">
        <v>33</v>
      </c>
      <c r="D47" s="373" t="s">
        <v>34</v>
      </c>
      <c r="E47" s="373"/>
      <c r="F47" s="373"/>
      <c r="G47" s="373"/>
      <c r="H47" s="373"/>
      <c r="I47" s="373"/>
      <c r="J47" s="373"/>
      <c r="K47" s="373"/>
      <c r="L47" s="373"/>
      <c r="M47" s="373"/>
      <c r="N47" s="373"/>
      <c r="O47" s="373"/>
      <c r="P47" s="373"/>
      <c r="Q47" s="6"/>
    </row>
    <row r="48" spans="2:17" ht="24" customHeight="1">
      <c r="B48" s="3"/>
      <c r="C48" s="65" t="s">
        <v>35</v>
      </c>
      <c r="D48" s="355" t="s">
        <v>36</v>
      </c>
      <c r="E48" s="355"/>
      <c r="F48" s="355"/>
      <c r="G48" s="355"/>
      <c r="H48" s="355"/>
      <c r="I48" s="355"/>
      <c r="J48" s="355"/>
      <c r="K48" s="355"/>
      <c r="L48" s="355"/>
      <c r="M48" s="355"/>
      <c r="N48" s="355"/>
      <c r="O48" s="355"/>
      <c r="P48" s="355"/>
      <c r="Q48" s="6"/>
    </row>
    <row r="49" spans="2:17" ht="15.75" customHeight="1">
      <c r="B49" s="32"/>
      <c r="C49" s="74" t="s">
        <v>37</v>
      </c>
      <c r="D49" s="75" t="s">
        <v>38</v>
      </c>
      <c r="E49" s="33"/>
      <c r="F49" s="33"/>
      <c r="G49" s="33"/>
      <c r="H49" s="34"/>
      <c r="I49" s="33"/>
      <c r="J49" s="33"/>
      <c r="K49" s="33"/>
      <c r="L49" s="34"/>
      <c r="M49" s="33"/>
      <c r="N49" s="33"/>
      <c r="O49" s="33"/>
      <c r="P49" s="33"/>
      <c r="Q49" s="35"/>
    </row>
  </sheetData>
  <sheetProtection/>
  <mergeCells count="16">
    <mergeCell ref="D47:P47"/>
    <mergeCell ref="F16:O16"/>
    <mergeCell ref="F17:J17"/>
    <mergeCell ref="C18:Q18"/>
    <mergeCell ref="C32:C43"/>
    <mergeCell ref="D32:P43"/>
    <mergeCell ref="D48:P48"/>
    <mergeCell ref="C24:Q24"/>
    <mergeCell ref="D26:P26"/>
    <mergeCell ref="P1:Q2"/>
    <mergeCell ref="C2:E3"/>
    <mergeCell ref="B5:Q5"/>
    <mergeCell ref="E7:G7"/>
    <mergeCell ref="G12:I12"/>
    <mergeCell ref="F13:O13"/>
    <mergeCell ref="F15:O1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B1:Q39"/>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157</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97</v>
      </c>
      <c r="D6" s="120"/>
      <c r="E6" s="120"/>
      <c r="F6" s="120"/>
      <c r="G6" s="120"/>
      <c r="H6" s="120"/>
      <c r="I6" s="120"/>
      <c r="J6" s="120"/>
      <c r="K6" s="120"/>
      <c r="L6" s="120"/>
      <c r="M6" s="120"/>
      <c r="N6" s="120"/>
      <c r="O6" s="120"/>
      <c r="P6" s="120"/>
      <c r="Q6" s="122"/>
    </row>
    <row r="7" spans="2:17" ht="1.5" customHeight="1">
      <c r="B7" s="123"/>
      <c r="C7" s="145"/>
      <c r="D7" s="137"/>
      <c r="E7" s="137"/>
      <c r="F7" s="138"/>
      <c r="G7" s="138"/>
      <c r="H7" s="138"/>
      <c r="I7" s="138"/>
      <c r="J7" s="138"/>
      <c r="K7" s="138"/>
      <c r="L7" s="138"/>
      <c r="M7" s="138"/>
      <c r="N7" s="138"/>
      <c r="O7" s="138"/>
      <c r="P7" s="138"/>
      <c r="Q7" s="126"/>
    </row>
    <row r="8" spans="2:17" ht="38.25" customHeight="1">
      <c r="B8" s="123"/>
      <c r="C8" s="492" t="s">
        <v>158</v>
      </c>
      <c r="D8" s="492"/>
      <c r="E8" s="492"/>
      <c r="F8" s="492"/>
      <c r="G8" s="492"/>
      <c r="H8" s="492"/>
      <c r="I8" s="492"/>
      <c r="J8" s="492"/>
      <c r="K8" s="492"/>
      <c r="L8" s="492"/>
      <c r="M8" s="492"/>
      <c r="N8" s="492"/>
      <c r="O8" s="492"/>
      <c r="P8" s="492"/>
      <c r="Q8" s="126"/>
    </row>
    <row r="9" spans="2:17" ht="20.25" customHeight="1">
      <c r="B9" s="123"/>
      <c r="C9" s="476" t="s">
        <v>130</v>
      </c>
      <c r="D9" s="494"/>
      <c r="E9" s="495"/>
      <c r="F9" s="495"/>
      <c r="G9" s="495"/>
      <c r="H9" s="495"/>
      <c r="I9" s="495"/>
      <c r="J9" s="495"/>
      <c r="K9" s="495"/>
      <c r="L9" s="495"/>
      <c r="M9" s="495"/>
      <c r="N9" s="495"/>
      <c r="O9" s="495"/>
      <c r="P9" s="496"/>
      <c r="Q9" s="126"/>
    </row>
    <row r="10" spans="2:17" ht="15" customHeight="1">
      <c r="B10" s="123"/>
      <c r="C10" s="477"/>
      <c r="D10" s="497"/>
      <c r="E10" s="498"/>
      <c r="F10" s="498"/>
      <c r="G10" s="498"/>
      <c r="H10" s="498"/>
      <c r="I10" s="498"/>
      <c r="J10" s="498"/>
      <c r="K10" s="498"/>
      <c r="L10" s="498"/>
      <c r="M10" s="498"/>
      <c r="N10" s="498"/>
      <c r="O10" s="498"/>
      <c r="P10" s="499"/>
      <c r="Q10" s="126"/>
    </row>
    <row r="11" spans="2:17" ht="24.75" customHeight="1">
      <c r="B11" s="123"/>
      <c r="C11" s="477"/>
      <c r="D11" s="497"/>
      <c r="E11" s="498"/>
      <c r="F11" s="498"/>
      <c r="G11" s="498"/>
      <c r="H11" s="498"/>
      <c r="I11" s="498"/>
      <c r="J11" s="498"/>
      <c r="K11" s="498"/>
      <c r="L11" s="498"/>
      <c r="M11" s="498"/>
      <c r="N11" s="498"/>
      <c r="O11" s="498"/>
      <c r="P11" s="499"/>
      <c r="Q11" s="126"/>
    </row>
    <row r="12" spans="2:17" ht="24.75" customHeight="1">
      <c r="B12" s="123"/>
      <c r="C12" s="477"/>
      <c r="D12" s="497"/>
      <c r="E12" s="498"/>
      <c r="F12" s="498"/>
      <c r="G12" s="498"/>
      <c r="H12" s="498"/>
      <c r="I12" s="498"/>
      <c r="J12" s="498"/>
      <c r="K12" s="498"/>
      <c r="L12" s="498"/>
      <c r="M12" s="498"/>
      <c r="N12" s="498"/>
      <c r="O12" s="498"/>
      <c r="P12" s="499"/>
      <c r="Q12" s="126"/>
    </row>
    <row r="13" spans="2:17" ht="24.75" customHeight="1">
      <c r="B13" s="123"/>
      <c r="C13" s="477"/>
      <c r="D13" s="497"/>
      <c r="E13" s="498"/>
      <c r="F13" s="498"/>
      <c r="G13" s="498"/>
      <c r="H13" s="498"/>
      <c r="I13" s="498"/>
      <c r="J13" s="498"/>
      <c r="K13" s="498"/>
      <c r="L13" s="498"/>
      <c r="M13" s="498"/>
      <c r="N13" s="498"/>
      <c r="O13" s="498"/>
      <c r="P13" s="499"/>
      <c r="Q13" s="126"/>
    </row>
    <row r="14" spans="2:17" ht="24.75" customHeight="1">
      <c r="B14" s="123"/>
      <c r="C14" s="477"/>
      <c r="D14" s="497"/>
      <c r="E14" s="498"/>
      <c r="F14" s="498"/>
      <c r="G14" s="498"/>
      <c r="H14" s="498"/>
      <c r="I14" s="498"/>
      <c r="J14" s="498"/>
      <c r="K14" s="498"/>
      <c r="L14" s="498"/>
      <c r="M14" s="498"/>
      <c r="N14" s="498"/>
      <c r="O14" s="498"/>
      <c r="P14" s="499"/>
      <c r="Q14" s="126"/>
    </row>
    <row r="15" spans="2:17" ht="24.75" customHeight="1">
      <c r="B15" s="123"/>
      <c r="C15" s="477"/>
      <c r="D15" s="497"/>
      <c r="E15" s="498"/>
      <c r="F15" s="498"/>
      <c r="G15" s="498"/>
      <c r="H15" s="498"/>
      <c r="I15" s="498"/>
      <c r="J15" s="498"/>
      <c r="K15" s="498"/>
      <c r="L15" s="498"/>
      <c r="M15" s="498"/>
      <c r="N15" s="498"/>
      <c r="O15" s="498"/>
      <c r="P15" s="499"/>
      <c r="Q15" s="126"/>
    </row>
    <row r="16" spans="2:17" ht="24.75" customHeight="1">
      <c r="B16" s="123"/>
      <c r="C16" s="477"/>
      <c r="D16" s="497"/>
      <c r="E16" s="498"/>
      <c r="F16" s="498"/>
      <c r="G16" s="498"/>
      <c r="H16" s="498"/>
      <c r="I16" s="498"/>
      <c r="J16" s="498"/>
      <c r="K16" s="498"/>
      <c r="L16" s="498"/>
      <c r="M16" s="498"/>
      <c r="N16" s="498"/>
      <c r="O16" s="498"/>
      <c r="P16" s="499"/>
      <c r="Q16" s="126"/>
    </row>
    <row r="17" spans="2:17" ht="24.75" customHeight="1">
      <c r="B17" s="123"/>
      <c r="C17" s="477"/>
      <c r="D17" s="497"/>
      <c r="E17" s="498"/>
      <c r="F17" s="498"/>
      <c r="G17" s="498"/>
      <c r="H17" s="498"/>
      <c r="I17" s="498"/>
      <c r="J17" s="498"/>
      <c r="K17" s="498"/>
      <c r="L17" s="498"/>
      <c r="M17" s="498"/>
      <c r="N17" s="498"/>
      <c r="O17" s="498"/>
      <c r="P17" s="499"/>
      <c r="Q17" s="126"/>
    </row>
    <row r="18" spans="2:17" ht="24.75" customHeight="1">
      <c r="B18" s="123"/>
      <c r="C18" s="477"/>
      <c r="D18" s="497"/>
      <c r="E18" s="498"/>
      <c r="F18" s="498"/>
      <c r="G18" s="498"/>
      <c r="H18" s="498"/>
      <c r="I18" s="498"/>
      <c r="J18" s="498"/>
      <c r="K18" s="498"/>
      <c r="L18" s="498"/>
      <c r="M18" s="498"/>
      <c r="N18" s="498"/>
      <c r="O18" s="498"/>
      <c r="P18" s="499"/>
      <c r="Q18" s="126"/>
    </row>
    <row r="19" spans="2:17" ht="24.75" customHeight="1">
      <c r="B19" s="123"/>
      <c r="C19" s="477"/>
      <c r="D19" s="497"/>
      <c r="E19" s="498"/>
      <c r="F19" s="498"/>
      <c r="G19" s="498"/>
      <c r="H19" s="498"/>
      <c r="I19" s="498"/>
      <c r="J19" s="498"/>
      <c r="K19" s="498"/>
      <c r="L19" s="498"/>
      <c r="M19" s="498"/>
      <c r="N19" s="498"/>
      <c r="O19" s="498"/>
      <c r="P19" s="499"/>
      <c r="Q19" s="126"/>
    </row>
    <row r="20" spans="2:17" ht="24.75" customHeight="1">
      <c r="B20" s="123"/>
      <c r="C20" s="477"/>
      <c r="D20" s="497"/>
      <c r="E20" s="498"/>
      <c r="F20" s="498"/>
      <c r="G20" s="498"/>
      <c r="H20" s="498"/>
      <c r="I20" s="498"/>
      <c r="J20" s="498"/>
      <c r="K20" s="498"/>
      <c r="L20" s="498"/>
      <c r="M20" s="498"/>
      <c r="N20" s="498"/>
      <c r="O20" s="498"/>
      <c r="P20" s="499"/>
      <c r="Q20" s="126"/>
    </row>
    <row r="21" spans="2:17" ht="24.75" customHeight="1">
      <c r="B21" s="123"/>
      <c r="C21" s="477"/>
      <c r="D21" s="497"/>
      <c r="E21" s="498"/>
      <c r="F21" s="498"/>
      <c r="G21" s="498"/>
      <c r="H21" s="498"/>
      <c r="I21" s="498"/>
      <c r="J21" s="498"/>
      <c r="K21" s="498"/>
      <c r="L21" s="498"/>
      <c r="M21" s="498"/>
      <c r="N21" s="498"/>
      <c r="O21" s="498"/>
      <c r="P21" s="499"/>
      <c r="Q21" s="126"/>
    </row>
    <row r="22" spans="2:17" ht="24.75" customHeight="1">
      <c r="B22" s="123"/>
      <c r="C22" s="477"/>
      <c r="D22" s="497"/>
      <c r="E22" s="498"/>
      <c r="F22" s="498"/>
      <c r="G22" s="498"/>
      <c r="H22" s="498"/>
      <c r="I22" s="498"/>
      <c r="J22" s="498"/>
      <c r="K22" s="498"/>
      <c r="L22" s="498"/>
      <c r="M22" s="498"/>
      <c r="N22" s="498"/>
      <c r="O22" s="498"/>
      <c r="P22" s="499"/>
      <c r="Q22" s="126"/>
    </row>
    <row r="23" spans="2:17" ht="24.75" customHeight="1">
      <c r="B23" s="123"/>
      <c r="C23" s="477"/>
      <c r="D23" s="497"/>
      <c r="E23" s="498"/>
      <c r="F23" s="498"/>
      <c r="G23" s="498"/>
      <c r="H23" s="498"/>
      <c r="I23" s="498"/>
      <c r="J23" s="498"/>
      <c r="K23" s="498"/>
      <c r="L23" s="498"/>
      <c r="M23" s="498"/>
      <c r="N23" s="498"/>
      <c r="O23" s="498"/>
      <c r="P23" s="499"/>
      <c r="Q23" s="126"/>
    </row>
    <row r="24" spans="2:17" ht="22.5" customHeight="1">
      <c r="B24" s="123"/>
      <c r="C24" s="477"/>
      <c r="D24" s="497"/>
      <c r="E24" s="498"/>
      <c r="F24" s="498"/>
      <c r="G24" s="498"/>
      <c r="H24" s="498"/>
      <c r="I24" s="498"/>
      <c r="J24" s="498"/>
      <c r="K24" s="498"/>
      <c r="L24" s="498"/>
      <c r="M24" s="498"/>
      <c r="N24" s="498"/>
      <c r="O24" s="498"/>
      <c r="P24" s="499"/>
      <c r="Q24" s="126"/>
    </row>
    <row r="25" spans="2:17" ht="22.5" customHeight="1">
      <c r="B25" s="123"/>
      <c r="C25" s="477"/>
      <c r="D25" s="497"/>
      <c r="E25" s="498"/>
      <c r="F25" s="498"/>
      <c r="G25" s="498"/>
      <c r="H25" s="498"/>
      <c r="I25" s="498"/>
      <c r="J25" s="498"/>
      <c r="K25" s="498"/>
      <c r="L25" s="498"/>
      <c r="M25" s="498"/>
      <c r="N25" s="498"/>
      <c r="O25" s="498"/>
      <c r="P25" s="499"/>
      <c r="Q25" s="126"/>
    </row>
    <row r="26" spans="2:17" ht="22.5" customHeight="1">
      <c r="B26" s="123"/>
      <c r="C26" s="477"/>
      <c r="D26" s="497"/>
      <c r="E26" s="498"/>
      <c r="F26" s="498"/>
      <c r="G26" s="498"/>
      <c r="H26" s="498"/>
      <c r="I26" s="498"/>
      <c r="J26" s="498"/>
      <c r="K26" s="498"/>
      <c r="L26" s="498"/>
      <c r="M26" s="498"/>
      <c r="N26" s="498"/>
      <c r="O26" s="498"/>
      <c r="P26" s="499"/>
      <c r="Q26" s="126"/>
    </row>
    <row r="27" spans="2:17" ht="22.5" customHeight="1">
      <c r="B27" s="123"/>
      <c r="C27" s="477"/>
      <c r="D27" s="497"/>
      <c r="E27" s="498"/>
      <c r="F27" s="498"/>
      <c r="G27" s="498"/>
      <c r="H27" s="498"/>
      <c r="I27" s="498"/>
      <c r="J27" s="498"/>
      <c r="K27" s="498"/>
      <c r="L27" s="498"/>
      <c r="M27" s="498"/>
      <c r="N27" s="498"/>
      <c r="O27" s="498"/>
      <c r="P27" s="499"/>
      <c r="Q27" s="126"/>
    </row>
    <row r="28" spans="2:17" ht="22.5" customHeight="1">
      <c r="B28" s="123"/>
      <c r="C28" s="477"/>
      <c r="D28" s="497"/>
      <c r="E28" s="498"/>
      <c r="F28" s="498"/>
      <c r="G28" s="498"/>
      <c r="H28" s="498"/>
      <c r="I28" s="498"/>
      <c r="J28" s="498"/>
      <c r="K28" s="498"/>
      <c r="L28" s="498"/>
      <c r="M28" s="498"/>
      <c r="N28" s="498"/>
      <c r="O28" s="498"/>
      <c r="P28" s="499"/>
      <c r="Q28" s="126"/>
    </row>
    <row r="29" spans="2:17" ht="22.5" customHeight="1">
      <c r="B29" s="123"/>
      <c r="C29" s="477"/>
      <c r="D29" s="497"/>
      <c r="E29" s="498"/>
      <c r="F29" s="498"/>
      <c r="G29" s="498"/>
      <c r="H29" s="498"/>
      <c r="I29" s="498"/>
      <c r="J29" s="498"/>
      <c r="K29" s="498"/>
      <c r="L29" s="498"/>
      <c r="M29" s="498"/>
      <c r="N29" s="498"/>
      <c r="O29" s="498"/>
      <c r="P29" s="499"/>
      <c r="Q29" s="126"/>
    </row>
    <row r="30" spans="2:17" ht="22.5" customHeight="1">
      <c r="B30" s="123"/>
      <c r="C30" s="477"/>
      <c r="D30" s="497"/>
      <c r="E30" s="498"/>
      <c r="F30" s="498"/>
      <c r="G30" s="498"/>
      <c r="H30" s="498"/>
      <c r="I30" s="498"/>
      <c r="J30" s="498"/>
      <c r="K30" s="498"/>
      <c r="L30" s="498"/>
      <c r="M30" s="498"/>
      <c r="N30" s="498"/>
      <c r="O30" s="498"/>
      <c r="P30" s="499"/>
      <c r="Q30" s="126"/>
    </row>
    <row r="31" spans="2:17" ht="22.5" customHeight="1">
      <c r="B31" s="123"/>
      <c r="C31" s="477"/>
      <c r="D31" s="497"/>
      <c r="E31" s="498"/>
      <c r="F31" s="498"/>
      <c r="G31" s="498"/>
      <c r="H31" s="498"/>
      <c r="I31" s="498"/>
      <c r="J31" s="498"/>
      <c r="K31" s="498"/>
      <c r="L31" s="498"/>
      <c r="M31" s="498"/>
      <c r="N31" s="498"/>
      <c r="O31" s="498"/>
      <c r="P31" s="499"/>
      <c r="Q31" s="126"/>
    </row>
    <row r="32" spans="2:17" ht="22.5" customHeight="1">
      <c r="B32" s="123"/>
      <c r="C32" s="477"/>
      <c r="D32" s="497"/>
      <c r="E32" s="498"/>
      <c r="F32" s="498"/>
      <c r="G32" s="498"/>
      <c r="H32" s="498"/>
      <c r="I32" s="498"/>
      <c r="J32" s="498"/>
      <c r="K32" s="498"/>
      <c r="L32" s="498"/>
      <c r="M32" s="498"/>
      <c r="N32" s="498"/>
      <c r="O32" s="498"/>
      <c r="P32" s="499"/>
      <c r="Q32" s="126"/>
    </row>
    <row r="33" spans="2:17" ht="22.5" customHeight="1">
      <c r="B33" s="123"/>
      <c r="C33" s="477"/>
      <c r="D33" s="497"/>
      <c r="E33" s="498"/>
      <c r="F33" s="498"/>
      <c r="G33" s="498"/>
      <c r="H33" s="498"/>
      <c r="I33" s="498"/>
      <c r="J33" s="498"/>
      <c r="K33" s="498"/>
      <c r="L33" s="498"/>
      <c r="M33" s="498"/>
      <c r="N33" s="498"/>
      <c r="O33" s="498"/>
      <c r="P33" s="499"/>
      <c r="Q33" s="126"/>
    </row>
    <row r="34" spans="2:17" ht="22.5" customHeight="1">
      <c r="B34" s="123"/>
      <c r="C34" s="477"/>
      <c r="D34" s="497"/>
      <c r="E34" s="498"/>
      <c r="F34" s="498"/>
      <c r="G34" s="498"/>
      <c r="H34" s="498"/>
      <c r="I34" s="498"/>
      <c r="J34" s="498"/>
      <c r="K34" s="498"/>
      <c r="L34" s="498"/>
      <c r="M34" s="498"/>
      <c r="N34" s="498"/>
      <c r="O34" s="498"/>
      <c r="P34" s="499"/>
      <c r="Q34" s="126"/>
    </row>
    <row r="35" spans="2:17" ht="22.5" customHeight="1">
      <c r="B35" s="123"/>
      <c r="C35" s="478"/>
      <c r="D35" s="500"/>
      <c r="E35" s="501"/>
      <c r="F35" s="501"/>
      <c r="G35" s="501"/>
      <c r="H35" s="501"/>
      <c r="I35" s="501"/>
      <c r="J35" s="501"/>
      <c r="K35" s="501"/>
      <c r="L35" s="501"/>
      <c r="M35" s="501"/>
      <c r="N35" s="501"/>
      <c r="O35" s="501"/>
      <c r="P35" s="502"/>
      <c r="Q35" s="126"/>
    </row>
    <row r="36" spans="2:17" ht="22.5" customHeight="1">
      <c r="B36" s="123"/>
      <c r="C36" s="128" t="s">
        <v>159</v>
      </c>
      <c r="D36" s="127"/>
      <c r="E36" s="127"/>
      <c r="F36" s="146"/>
      <c r="G36" s="146"/>
      <c r="H36" s="146"/>
      <c r="I36" s="146"/>
      <c r="J36" s="146"/>
      <c r="K36" s="146"/>
      <c r="L36" s="128"/>
      <c r="M36" s="146"/>
      <c r="N36" s="146"/>
      <c r="O36" s="146"/>
      <c r="Q36" s="126"/>
    </row>
    <row r="37" spans="2:17" ht="22.5" customHeight="1">
      <c r="B37" s="123"/>
      <c r="C37" s="147" t="s">
        <v>131</v>
      </c>
      <c r="D37" s="148">
        <f>LEN(D9)</f>
        <v>0</v>
      </c>
      <c r="E37" s="149" t="s">
        <v>128</v>
      </c>
      <c r="G37" s="146"/>
      <c r="H37" s="146"/>
      <c r="I37" s="146"/>
      <c r="J37" s="146"/>
      <c r="K37" s="146"/>
      <c r="L37" s="128" t="s">
        <v>32</v>
      </c>
      <c r="M37" s="146"/>
      <c r="N37" s="146"/>
      <c r="O37" s="146"/>
      <c r="Q37" s="126"/>
    </row>
    <row r="38" spans="2:17" ht="10.5" customHeight="1">
      <c r="B38" s="123"/>
      <c r="D38" s="150"/>
      <c r="E38" s="150"/>
      <c r="F38" s="138"/>
      <c r="G38" s="138"/>
      <c r="H38" s="138"/>
      <c r="I38" s="138"/>
      <c r="J38" s="138"/>
      <c r="K38" s="138"/>
      <c r="L38" s="138"/>
      <c r="M38" s="138"/>
      <c r="N38" s="138"/>
      <c r="O38" s="138"/>
      <c r="P38" s="138"/>
      <c r="Q38" s="131"/>
    </row>
    <row r="39" spans="2:17" ht="6" customHeight="1">
      <c r="B39" s="132"/>
      <c r="C39" s="133"/>
      <c r="D39" s="133"/>
      <c r="E39" s="133"/>
      <c r="F39" s="133"/>
      <c r="G39" s="133"/>
      <c r="H39" s="134"/>
      <c r="I39" s="133"/>
      <c r="J39" s="133"/>
      <c r="K39" s="133"/>
      <c r="L39" s="134"/>
      <c r="M39" s="133"/>
      <c r="N39" s="133"/>
      <c r="O39" s="133"/>
      <c r="P39" s="133"/>
      <c r="Q39" s="135"/>
    </row>
  </sheetData>
  <sheetProtection/>
  <mergeCells count="6">
    <mergeCell ref="P1:Q2"/>
    <mergeCell ref="C2:E3"/>
    <mergeCell ref="B5:Q5"/>
    <mergeCell ref="C8:P8"/>
    <mergeCell ref="C9:C35"/>
    <mergeCell ref="D9:P35"/>
  </mergeCells>
  <printOptions/>
  <pageMargins left="0.6299212598425197" right="0.4330708661417323" top="0.6299212598425197" bottom="0.4724409448818898" header="0.2362204724409449" footer="0.1968503937007874"/>
  <pageSetup horizontalDpi="600" verticalDpi="600" orientation="portrait" paperSize="9" scale="9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160</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97</v>
      </c>
      <c r="D6" s="120"/>
      <c r="E6" s="120"/>
      <c r="F6" s="120"/>
      <c r="G6" s="120"/>
      <c r="H6" s="120"/>
      <c r="I6" s="120"/>
      <c r="J6" s="120"/>
      <c r="K6" s="120"/>
      <c r="L6" s="120"/>
      <c r="M6" s="120"/>
      <c r="N6" s="120"/>
      <c r="O6" s="120"/>
      <c r="P6" s="120"/>
      <c r="Q6" s="122"/>
    </row>
    <row r="7" spans="2:17" ht="1.5" customHeight="1">
      <c r="B7" s="123"/>
      <c r="C7" s="145"/>
      <c r="D7" s="137"/>
      <c r="E7" s="137"/>
      <c r="F7" s="138"/>
      <c r="G7" s="138"/>
      <c r="H7" s="138"/>
      <c r="I7" s="138"/>
      <c r="J7" s="138"/>
      <c r="K7" s="138"/>
      <c r="L7" s="138"/>
      <c r="M7" s="138"/>
      <c r="N7" s="138"/>
      <c r="O7" s="138"/>
      <c r="P7" s="138"/>
      <c r="Q7" s="126"/>
    </row>
    <row r="8" spans="2:17" ht="38.25" customHeight="1">
      <c r="B8" s="123"/>
      <c r="C8" s="492" t="s">
        <v>158</v>
      </c>
      <c r="D8" s="492"/>
      <c r="E8" s="492"/>
      <c r="F8" s="492"/>
      <c r="G8" s="492"/>
      <c r="H8" s="492"/>
      <c r="I8" s="492"/>
      <c r="J8" s="492"/>
      <c r="K8" s="492"/>
      <c r="L8" s="492"/>
      <c r="M8" s="492"/>
      <c r="N8" s="492"/>
      <c r="O8" s="492"/>
      <c r="P8" s="492"/>
      <c r="Q8" s="126"/>
    </row>
    <row r="9" spans="2:17" ht="20.25" customHeight="1">
      <c r="B9" s="123"/>
      <c r="C9" s="491" t="s">
        <v>161</v>
      </c>
      <c r="D9" s="494"/>
      <c r="E9" s="495"/>
      <c r="F9" s="495"/>
      <c r="G9" s="495"/>
      <c r="H9" s="495"/>
      <c r="I9" s="495"/>
      <c r="J9" s="495"/>
      <c r="K9" s="495"/>
      <c r="L9" s="495"/>
      <c r="M9" s="495"/>
      <c r="N9" s="495"/>
      <c r="O9" s="495"/>
      <c r="P9" s="496"/>
      <c r="Q9" s="126"/>
    </row>
    <row r="10" spans="2:17" ht="15" customHeight="1">
      <c r="B10" s="123"/>
      <c r="C10" s="491"/>
      <c r="D10" s="497"/>
      <c r="E10" s="498"/>
      <c r="F10" s="498"/>
      <c r="G10" s="498"/>
      <c r="H10" s="498"/>
      <c r="I10" s="498"/>
      <c r="J10" s="498"/>
      <c r="K10" s="498"/>
      <c r="L10" s="498"/>
      <c r="M10" s="498"/>
      <c r="N10" s="498"/>
      <c r="O10" s="498"/>
      <c r="P10" s="499"/>
      <c r="Q10" s="126"/>
    </row>
    <row r="11" spans="2:17" ht="24.75" customHeight="1">
      <c r="B11" s="123"/>
      <c r="C11" s="491"/>
      <c r="D11" s="497"/>
      <c r="E11" s="498"/>
      <c r="F11" s="498"/>
      <c r="G11" s="498"/>
      <c r="H11" s="498"/>
      <c r="I11" s="498"/>
      <c r="J11" s="498"/>
      <c r="K11" s="498"/>
      <c r="L11" s="498"/>
      <c r="M11" s="498"/>
      <c r="N11" s="498"/>
      <c r="O11" s="498"/>
      <c r="P11" s="499"/>
      <c r="Q11" s="126"/>
    </row>
    <row r="12" spans="2:17" ht="24.75" customHeight="1">
      <c r="B12" s="123"/>
      <c r="C12" s="491"/>
      <c r="D12" s="497"/>
      <c r="E12" s="498"/>
      <c r="F12" s="498"/>
      <c r="G12" s="498"/>
      <c r="H12" s="498"/>
      <c r="I12" s="498"/>
      <c r="J12" s="498"/>
      <c r="K12" s="498"/>
      <c r="L12" s="498"/>
      <c r="M12" s="498"/>
      <c r="N12" s="498"/>
      <c r="O12" s="498"/>
      <c r="P12" s="499"/>
      <c r="Q12" s="126"/>
    </row>
    <row r="13" spans="2:17" ht="24.75" customHeight="1">
      <c r="B13" s="123"/>
      <c r="C13" s="491"/>
      <c r="D13" s="497"/>
      <c r="E13" s="498"/>
      <c r="F13" s="498"/>
      <c r="G13" s="498"/>
      <c r="H13" s="498"/>
      <c r="I13" s="498"/>
      <c r="J13" s="498"/>
      <c r="K13" s="498"/>
      <c r="L13" s="498"/>
      <c r="M13" s="498"/>
      <c r="N13" s="498"/>
      <c r="O13" s="498"/>
      <c r="P13" s="499"/>
      <c r="Q13" s="126"/>
    </row>
    <row r="14" spans="2:17" ht="24.75" customHeight="1">
      <c r="B14" s="123"/>
      <c r="C14" s="491"/>
      <c r="D14" s="497"/>
      <c r="E14" s="498"/>
      <c r="F14" s="498"/>
      <c r="G14" s="498"/>
      <c r="H14" s="498"/>
      <c r="I14" s="498"/>
      <c r="J14" s="498"/>
      <c r="K14" s="498"/>
      <c r="L14" s="498"/>
      <c r="M14" s="498"/>
      <c r="N14" s="498"/>
      <c r="O14" s="498"/>
      <c r="P14" s="499"/>
      <c r="Q14" s="126"/>
    </row>
    <row r="15" spans="2:17" ht="24.75" customHeight="1">
      <c r="B15" s="123"/>
      <c r="C15" s="491"/>
      <c r="D15" s="497"/>
      <c r="E15" s="498"/>
      <c r="F15" s="498"/>
      <c r="G15" s="498"/>
      <c r="H15" s="498"/>
      <c r="I15" s="498"/>
      <c r="J15" s="498"/>
      <c r="K15" s="498"/>
      <c r="L15" s="498"/>
      <c r="M15" s="498"/>
      <c r="N15" s="498"/>
      <c r="O15" s="498"/>
      <c r="P15" s="499"/>
      <c r="Q15" s="126"/>
    </row>
    <row r="16" spans="2:17" ht="24.75" customHeight="1">
      <c r="B16" s="123"/>
      <c r="C16" s="491"/>
      <c r="D16" s="497"/>
      <c r="E16" s="498"/>
      <c r="F16" s="498"/>
      <c r="G16" s="498"/>
      <c r="H16" s="498"/>
      <c r="I16" s="498"/>
      <c r="J16" s="498"/>
      <c r="K16" s="498"/>
      <c r="L16" s="498"/>
      <c r="M16" s="498"/>
      <c r="N16" s="498"/>
      <c r="O16" s="498"/>
      <c r="P16" s="499"/>
      <c r="Q16" s="126"/>
    </row>
    <row r="17" spans="2:17" ht="24.75" customHeight="1">
      <c r="B17" s="123"/>
      <c r="C17" s="491"/>
      <c r="D17" s="497"/>
      <c r="E17" s="498"/>
      <c r="F17" s="498"/>
      <c r="G17" s="498"/>
      <c r="H17" s="498"/>
      <c r="I17" s="498"/>
      <c r="J17" s="498"/>
      <c r="K17" s="498"/>
      <c r="L17" s="498"/>
      <c r="M17" s="498"/>
      <c r="N17" s="498"/>
      <c r="O17" s="498"/>
      <c r="P17" s="499"/>
      <c r="Q17" s="126"/>
    </row>
    <row r="18" spans="2:17" ht="24.75" customHeight="1">
      <c r="B18" s="123"/>
      <c r="C18" s="491"/>
      <c r="D18" s="497"/>
      <c r="E18" s="498"/>
      <c r="F18" s="498"/>
      <c r="G18" s="498"/>
      <c r="H18" s="498"/>
      <c r="I18" s="498"/>
      <c r="J18" s="498"/>
      <c r="K18" s="498"/>
      <c r="L18" s="498"/>
      <c r="M18" s="498"/>
      <c r="N18" s="498"/>
      <c r="O18" s="498"/>
      <c r="P18" s="499"/>
      <c r="Q18" s="126"/>
    </row>
    <row r="19" spans="2:17" ht="24.75" customHeight="1">
      <c r="B19" s="123"/>
      <c r="C19" s="491"/>
      <c r="D19" s="497"/>
      <c r="E19" s="498"/>
      <c r="F19" s="498"/>
      <c r="G19" s="498"/>
      <c r="H19" s="498"/>
      <c r="I19" s="498"/>
      <c r="J19" s="498"/>
      <c r="K19" s="498"/>
      <c r="L19" s="498"/>
      <c r="M19" s="498"/>
      <c r="N19" s="498"/>
      <c r="O19" s="498"/>
      <c r="P19" s="499"/>
      <c r="Q19" s="126"/>
    </row>
    <row r="20" spans="2:17" ht="24.75" customHeight="1">
      <c r="B20" s="123"/>
      <c r="C20" s="491"/>
      <c r="D20" s="500"/>
      <c r="E20" s="501"/>
      <c r="F20" s="501"/>
      <c r="G20" s="501"/>
      <c r="H20" s="501"/>
      <c r="I20" s="501"/>
      <c r="J20" s="501"/>
      <c r="K20" s="501"/>
      <c r="L20" s="501"/>
      <c r="M20" s="501"/>
      <c r="N20" s="501"/>
      <c r="O20" s="501"/>
      <c r="P20" s="502"/>
      <c r="Q20" s="126"/>
    </row>
    <row r="21" spans="2:17" ht="24.75" customHeight="1">
      <c r="B21" s="123"/>
      <c r="C21" s="476" t="s">
        <v>162</v>
      </c>
      <c r="D21" s="503"/>
      <c r="E21" s="504"/>
      <c r="F21" s="504"/>
      <c r="G21" s="504"/>
      <c r="H21" s="504"/>
      <c r="I21" s="504"/>
      <c r="J21" s="504"/>
      <c r="K21" s="504"/>
      <c r="L21" s="504"/>
      <c r="M21" s="504"/>
      <c r="N21" s="504"/>
      <c r="O21" s="504"/>
      <c r="P21" s="505"/>
      <c r="Q21" s="126"/>
    </row>
    <row r="22" spans="2:17" ht="24.75" customHeight="1">
      <c r="B22" s="123"/>
      <c r="C22" s="477"/>
      <c r="D22" s="506"/>
      <c r="E22" s="507"/>
      <c r="F22" s="507"/>
      <c r="G22" s="507"/>
      <c r="H22" s="507"/>
      <c r="I22" s="507"/>
      <c r="J22" s="507"/>
      <c r="K22" s="507"/>
      <c r="L22" s="507"/>
      <c r="M22" s="507"/>
      <c r="N22" s="507"/>
      <c r="O22" s="507"/>
      <c r="P22" s="508"/>
      <c r="Q22" s="126"/>
    </row>
    <row r="23" spans="2:17" ht="24.75" customHeight="1">
      <c r="B23" s="123"/>
      <c r="C23" s="477"/>
      <c r="D23" s="506"/>
      <c r="E23" s="507"/>
      <c r="F23" s="507"/>
      <c r="G23" s="507"/>
      <c r="H23" s="507"/>
      <c r="I23" s="507"/>
      <c r="J23" s="507"/>
      <c r="K23" s="507"/>
      <c r="L23" s="507"/>
      <c r="M23" s="507"/>
      <c r="N23" s="507"/>
      <c r="O23" s="507"/>
      <c r="P23" s="508"/>
      <c r="Q23" s="126"/>
    </row>
    <row r="24" spans="2:17" ht="22.5" customHeight="1">
      <c r="B24" s="123"/>
      <c r="C24" s="477"/>
      <c r="D24" s="506"/>
      <c r="E24" s="507"/>
      <c r="F24" s="507"/>
      <c r="G24" s="507"/>
      <c r="H24" s="507"/>
      <c r="I24" s="507"/>
      <c r="J24" s="507"/>
      <c r="K24" s="507"/>
      <c r="L24" s="507"/>
      <c r="M24" s="507"/>
      <c r="N24" s="507"/>
      <c r="O24" s="507"/>
      <c r="P24" s="508"/>
      <c r="Q24" s="126"/>
    </row>
    <row r="25" spans="2:17" ht="22.5" customHeight="1">
      <c r="B25" s="123"/>
      <c r="C25" s="477"/>
      <c r="D25" s="506"/>
      <c r="E25" s="507"/>
      <c r="F25" s="507"/>
      <c r="G25" s="507"/>
      <c r="H25" s="507"/>
      <c r="I25" s="507"/>
      <c r="J25" s="507"/>
      <c r="K25" s="507"/>
      <c r="L25" s="507"/>
      <c r="M25" s="507"/>
      <c r="N25" s="507"/>
      <c r="O25" s="507"/>
      <c r="P25" s="508"/>
      <c r="Q25" s="126"/>
    </row>
    <row r="26" spans="2:17" ht="22.5" customHeight="1">
      <c r="B26" s="123"/>
      <c r="C26" s="477"/>
      <c r="D26" s="506"/>
      <c r="E26" s="507"/>
      <c r="F26" s="507"/>
      <c r="G26" s="507"/>
      <c r="H26" s="507"/>
      <c r="I26" s="507"/>
      <c r="J26" s="507"/>
      <c r="K26" s="507"/>
      <c r="L26" s="507"/>
      <c r="M26" s="507"/>
      <c r="N26" s="507"/>
      <c r="O26" s="507"/>
      <c r="P26" s="508"/>
      <c r="Q26" s="126"/>
    </row>
    <row r="27" spans="2:17" ht="22.5" customHeight="1">
      <c r="B27" s="123"/>
      <c r="C27" s="477"/>
      <c r="D27" s="506"/>
      <c r="E27" s="507"/>
      <c r="F27" s="507"/>
      <c r="G27" s="507"/>
      <c r="H27" s="507"/>
      <c r="I27" s="507"/>
      <c r="J27" s="507"/>
      <c r="K27" s="507"/>
      <c r="L27" s="507"/>
      <c r="M27" s="507"/>
      <c r="N27" s="507"/>
      <c r="O27" s="507"/>
      <c r="P27" s="508"/>
      <c r="Q27" s="126"/>
    </row>
    <row r="28" spans="2:17" ht="22.5" customHeight="1">
      <c r="B28" s="123"/>
      <c r="C28" s="477"/>
      <c r="D28" s="506"/>
      <c r="E28" s="507"/>
      <c r="F28" s="507"/>
      <c r="G28" s="507"/>
      <c r="H28" s="507"/>
      <c r="I28" s="507"/>
      <c r="J28" s="507"/>
      <c r="K28" s="507"/>
      <c r="L28" s="507"/>
      <c r="M28" s="507"/>
      <c r="N28" s="507"/>
      <c r="O28" s="507"/>
      <c r="P28" s="508"/>
      <c r="Q28" s="126"/>
    </row>
    <row r="29" spans="2:17" ht="22.5" customHeight="1">
      <c r="B29" s="123"/>
      <c r="C29" s="477"/>
      <c r="D29" s="506"/>
      <c r="E29" s="507"/>
      <c r="F29" s="507"/>
      <c r="G29" s="507"/>
      <c r="H29" s="507"/>
      <c r="I29" s="507"/>
      <c r="J29" s="507"/>
      <c r="K29" s="507"/>
      <c r="L29" s="507"/>
      <c r="M29" s="507"/>
      <c r="N29" s="507"/>
      <c r="O29" s="507"/>
      <c r="P29" s="508"/>
      <c r="Q29" s="126"/>
    </row>
    <row r="30" spans="2:17" ht="22.5" customHeight="1">
      <c r="B30" s="123"/>
      <c r="C30" s="477"/>
      <c r="D30" s="506"/>
      <c r="E30" s="507"/>
      <c r="F30" s="507"/>
      <c r="G30" s="507"/>
      <c r="H30" s="507"/>
      <c r="I30" s="507"/>
      <c r="J30" s="507"/>
      <c r="K30" s="507"/>
      <c r="L30" s="507"/>
      <c r="M30" s="507"/>
      <c r="N30" s="507"/>
      <c r="O30" s="507"/>
      <c r="P30" s="508"/>
      <c r="Q30" s="126"/>
    </row>
    <row r="31" spans="2:17" ht="22.5" customHeight="1">
      <c r="B31" s="123"/>
      <c r="C31" s="477"/>
      <c r="D31" s="506"/>
      <c r="E31" s="507"/>
      <c r="F31" s="507"/>
      <c r="G31" s="507"/>
      <c r="H31" s="507"/>
      <c r="I31" s="507"/>
      <c r="J31" s="507"/>
      <c r="K31" s="507"/>
      <c r="L31" s="507"/>
      <c r="M31" s="507"/>
      <c r="N31" s="507"/>
      <c r="O31" s="507"/>
      <c r="P31" s="508"/>
      <c r="Q31" s="126"/>
    </row>
    <row r="32" spans="2:17" ht="22.5" customHeight="1">
      <c r="B32" s="123"/>
      <c r="C32" s="477"/>
      <c r="D32" s="506"/>
      <c r="E32" s="507"/>
      <c r="F32" s="507"/>
      <c r="G32" s="507"/>
      <c r="H32" s="507"/>
      <c r="I32" s="507"/>
      <c r="J32" s="507"/>
      <c r="K32" s="507"/>
      <c r="L32" s="507"/>
      <c r="M32" s="507"/>
      <c r="N32" s="507"/>
      <c r="O32" s="507"/>
      <c r="P32" s="508"/>
      <c r="Q32" s="126"/>
    </row>
    <row r="33" spans="2:17" ht="22.5" customHeight="1">
      <c r="B33" s="123"/>
      <c r="C33" s="477"/>
      <c r="D33" s="506"/>
      <c r="E33" s="507"/>
      <c r="F33" s="507"/>
      <c r="G33" s="507"/>
      <c r="H33" s="507"/>
      <c r="I33" s="507"/>
      <c r="J33" s="507"/>
      <c r="K33" s="507"/>
      <c r="L33" s="507"/>
      <c r="M33" s="507"/>
      <c r="N33" s="507"/>
      <c r="O33" s="507"/>
      <c r="P33" s="508"/>
      <c r="Q33" s="126"/>
    </row>
    <row r="34" spans="2:17" ht="22.5" customHeight="1">
      <c r="B34" s="123"/>
      <c r="C34" s="477"/>
      <c r="D34" s="506"/>
      <c r="E34" s="507"/>
      <c r="F34" s="507"/>
      <c r="G34" s="507"/>
      <c r="H34" s="507"/>
      <c r="I34" s="507"/>
      <c r="J34" s="507"/>
      <c r="K34" s="507"/>
      <c r="L34" s="507"/>
      <c r="M34" s="507"/>
      <c r="N34" s="507"/>
      <c r="O34" s="507"/>
      <c r="P34" s="508"/>
      <c r="Q34" s="126"/>
    </row>
    <row r="35" spans="2:17" ht="22.5" customHeight="1">
      <c r="B35" s="123"/>
      <c r="C35" s="478"/>
      <c r="D35" s="509"/>
      <c r="E35" s="510"/>
      <c r="F35" s="510"/>
      <c r="G35" s="510"/>
      <c r="H35" s="510"/>
      <c r="I35" s="510"/>
      <c r="J35" s="510"/>
      <c r="K35" s="510"/>
      <c r="L35" s="510"/>
      <c r="M35" s="510"/>
      <c r="N35" s="510"/>
      <c r="O35" s="510"/>
      <c r="P35" s="511"/>
      <c r="Q35" s="126"/>
    </row>
    <row r="36" spans="2:17" ht="22.5" customHeight="1">
      <c r="B36" s="123"/>
      <c r="C36" s="128" t="s">
        <v>159</v>
      </c>
      <c r="D36" s="127"/>
      <c r="E36" s="127"/>
      <c r="F36" s="128"/>
      <c r="G36" s="128"/>
      <c r="H36" s="128"/>
      <c r="I36" s="128"/>
      <c r="J36" s="128"/>
      <c r="K36" s="128"/>
      <c r="L36" s="128"/>
      <c r="M36" s="128"/>
      <c r="N36" s="128"/>
      <c r="O36" s="128"/>
      <c r="Q36" s="126"/>
    </row>
    <row r="37" spans="2:17" ht="22.5" customHeight="1">
      <c r="B37" s="123"/>
      <c r="C37" s="152"/>
      <c r="D37" s="153"/>
      <c r="E37" s="149"/>
      <c r="G37" s="128"/>
      <c r="H37" s="128"/>
      <c r="I37" s="128"/>
      <c r="J37" s="128"/>
      <c r="K37" s="128"/>
      <c r="L37" s="128" t="s">
        <v>32</v>
      </c>
      <c r="M37" s="128"/>
      <c r="N37" s="128"/>
      <c r="O37" s="128"/>
      <c r="Q37" s="126"/>
    </row>
    <row r="38" spans="2:17" ht="10.5" customHeight="1">
      <c r="B38" s="123"/>
      <c r="D38" s="150"/>
      <c r="E38" s="150"/>
      <c r="F38" s="138"/>
      <c r="G38" s="138"/>
      <c r="H38" s="138"/>
      <c r="I38" s="138"/>
      <c r="J38" s="138"/>
      <c r="K38" s="138"/>
      <c r="L38" s="138"/>
      <c r="M38" s="138"/>
      <c r="N38" s="138"/>
      <c r="O38" s="138"/>
      <c r="P38" s="138"/>
      <c r="Q38" s="131"/>
    </row>
    <row r="39" spans="2:17" ht="6" customHeight="1">
      <c r="B39" s="132"/>
      <c r="C39" s="133"/>
      <c r="D39" s="133"/>
      <c r="E39" s="133"/>
      <c r="F39" s="133"/>
      <c r="G39" s="133"/>
      <c r="H39" s="134"/>
      <c r="I39" s="133"/>
      <c r="J39" s="133"/>
      <c r="K39" s="133"/>
      <c r="L39" s="134"/>
      <c r="M39" s="133"/>
      <c r="N39" s="133"/>
      <c r="O39" s="133"/>
      <c r="P39" s="133"/>
      <c r="Q39" s="135"/>
    </row>
  </sheetData>
  <sheetProtection/>
  <mergeCells count="8">
    <mergeCell ref="C21:C35"/>
    <mergeCell ref="D21:P35"/>
    <mergeCell ref="P1:Q2"/>
    <mergeCell ref="C2:E3"/>
    <mergeCell ref="B5:Q5"/>
    <mergeCell ref="C8:P8"/>
    <mergeCell ref="C9:C20"/>
    <mergeCell ref="D9:P20"/>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Q35"/>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163</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303" t="s">
        <v>324</v>
      </c>
      <c r="D6" s="304"/>
      <c r="E6" s="304"/>
      <c r="F6" s="304"/>
      <c r="G6" s="304"/>
      <c r="H6" s="304"/>
      <c r="I6" s="304"/>
      <c r="J6" s="304"/>
      <c r="K6" s="304"/>
      <c r="L6" s="304"/>
      <c r="M6" s="304"/>
      <c r="N6" s="304"/>
      <c r="O6" s="304"/>
      <c r="P6" s="304"/>
      <c r="Q6" s="122"/>
    </row>
    <row r="7" spans="2:17" ht="11.25" customHeight="1">
      <c r="B7" s="123"/>
      <c r="C7" s="512" t="s">
        <v>325</v>
      </c>
      <c r="D7" s="512"/>
      <c r="E7" s="512"/>
      <c r="F7" s="512"/>
      <c r="G7" s="512"/>
      <c r="H7" s="512"/>
      <c r="I7" s="512"/>
      <c r="J7" s="512"/>
      <c r="K7" s="512"/>
      <c r="L7" s="512"/>
      <c r="M7" s="512"/>
      <c r="N7" s="512"/>
      <c r="O7" s="512"/>
      <c r="P7" s="512"/>
      <c r="Q7" s="126"/>
    </row>
    <row r="8" spans="2:17" ht="120.75" customHeight="1">
      <c r="B8" s="123"/>
      <c r="C8" s="513"/>
      <c r="D8" s="513"/>
      <c r="E8" s="513"/>
      <c r="F8" s="513"/>
      <c r="G8" s="513"/>
      <c r="H8" s="513"/>
      <c r="I8" s="513"/>
      <c r="J8" s="513"/>
      <c r="K8" s="513"/>
      <c r="L8" s="513"/>
      <c r="M8" s="513"/>
      <c r="N8" s="513"/>
      <c r="O8" s="513"/>
      <c r="P8" s="513"/>
      <c r="Q8" s="126"/>
    </row>
    <row r="9" spans="2:17" ht="24" customHeight="1">
      <c r="B9" s="123"/>
      <c r="C9" s="479"/>
      <c r="D9" s="514"/>
      <c r="E9" s="514"/>
      <c r="F9" s="514"/>
      <c r="G9" s="514"/>
      <c r="H9" s="514"/>
      <c r="I9" s="514"/>
      <c r="J9" s="514"/>
      <c r="K9" s="514"/>
      <c r="L9" s="514"/>
      <c r="M9" s="514"/>
      <c r="N9" s="514"/>
      <c r="O9" s="514"/>
      <c r="P9" s="515"/>
      <c r="Q9" s="126"/>
    </row>
    <row r="10" spans="2:17" ht="24" customHeight="1">
      <c r="B10" s="123"/>
      <c r="C10" s="516"/>
      <c r="D10" s="517"/>
      <c r="E10" s="517"/>
      <c r="F10" s="517"/>
      <c r="G10" s="517"/>
      <c r="H10" s="517"/>
      <c r="I10" s="517"/>
      <c r="J10" s="517"/>
      <c r="K10" s="517"/>
      <c r="L10" s="517"/>
      <c r="M10" s="517"/>
      <c r="N10" s="517"/>
      <c r="O10" s="517"/>
      <c r="P10" s="518"/>
      <c r="Q10" s="126"/>
    </row>
    <row r="11" spans="2:17" ht="24" customHeight="1">
      <c r="B11" s="123"/>
      <c r="C11" s="516"/>
      <c r="D11" s="517"/>
      <c r="E11" s="517"/>
      <c r="F11" s="517"/>
      <c r="G11" s="517"/>
      <c r="H11" s="517"/>
      <c r="I11" s="517"/>
      <c r="J11" s="517"/>
      <c r="K11" s="517"/>
      <c r="L11" s="517"/>
      <c r="M11" s="517"/>
      <c r="N11" s="517"/>
      <c r="O11" s="517"/>
      <c r="P11" s="518"/>
      <c r="Q11" s="126"/>
    </row>
    <row r="12" spans="2:17" ht="24" customHeight="1">
      <c r="B12" s="123"/>
      <c r="C12" s="516"/>
      <c r="D12" s="517"/>
      <c r="E12" s="517"/>
      <c r="F12" s="517"/>
      <c r="G12" s="517"/>
      <c r="H12" s="517"/>
      <c r="I12" s="517"/>
      <c r="J12" s="517"/>
      <c r="K12" s="517"/>
      <c r="L12" s="517"/>
      <c r="M12" s="517"/>
      <c r="N12" s="517"/>
      <c r="O12" s="517"/>
      <c r="P12" s="518"/>
      <c r="Q12" s="126"/>
    </row>
    <row r="13" spans="2:17" ht="24" customHeight="1">
      <c r="B13" s="123"/>
      <c r="C13" s="516"/>
      <c r="D13" s="517"/>
      <c r="E13" s="517"/>
      <c r="F13" s="517"/>
      <c r="G13" s="517"/>
      <c r="H13" s="517"/>
      <c r="I13" s="517"/>
      <c r="J13" s="517"/>
      <c r="K13" s="517"/>
      <c r="L13" s="517"/>
      <c r="M13" s="517"/>
      <c r="N13" s="517"/>
      <c r="O13" s="517"/>
      <c r="P13" s="518"/>
      <c r="Q13" s="126"/>
    </row>
    <row r="14" spans="2:17" ht="24" customHeight="1">
      <c r="B14" s="123"/>
      <c r="C14" s="516"/>
      <c r="D14" s="517"/>
      <c r="E14" s="517"/>
      <c r="F14" s="517"/>
      <c r="G14" s="517"/>
      <c r="H14" s="517"/>
      <c r="I14" s="517"/>
      <c r="J14" s="517"/>
      <c r="K14" s="517"/>
      <c r="L14" s="517"/>
      <c r="M14" s="517"/>
      <c r="N14" s="517"/>
      <c r="O14" s="517"/>
      <c r="P14" s="518"/>
      <c r="Q14" s="126"/>
    </row>
    <row r="15" spans="2:17" ht="24" customHeight="1">
      <c r="B15" s="123"/>
      <c r="C15" s="516"/>
      <c r="D15" s="517"/>
      <c r="E15" s="517"/>
      <c r="F15" s="517"/>
      <c r="G15" s="517"/>
      <c r="H15" s="517"/>
      <c r="I15" s="517"/>
      <c r="J15" s="517"/>
      <c r="K15" s="517"/>
      <c r="L15" s="517"/>
      <c r="M15" s="517"/>
      <c r="N15" s="517"/>
      <c r="O15" s="517"/>
      <c r="P15" s="518"/>
      <c r="Q15" s="126"/>
    </row>
    <row r="16" spans="2:17" ht="24" customHeight="1">
      <c r="B16" s="123"/>
      <c r="C16" s="516"/>
      <c r="D16" s="517"/>
      <c r="E16" s="517"/>
      <c r="F16" s="517"/>
      <c r="G16" s="517"/>
      <c r="H16" s="517"/>
      <c r="I16" s="517"/>
      <c r="J16" s="517"/>
      <c r="K16" s="517"/>
      <c r="L16" s="517"/>
      <c r="M16" s="517"/>
      <c r="N16" s="517"/>
      <c r="O16" s="517"/>
      <c r="P16" s="518"/>
      <c r="Q16" s="126"/>
    </row>
    <row r="17" spans="2:17" ht="24" customHeight="1">
      <c r="B17" s="123"/>
      <c r="C17" s="516"/>
      <c r="D17" s="517"/>
      <c r="E17" s="517"/>
      <c r="F17" s="517"/>
      <c r="G17" s="517"/>
      <c r="H17" s="517"/>
      <c r="I17" s="517"/>
      <c r="J17" s="517"/>
      <c r="K17" s="517"/>
      <c r="L17" s="517"/>
      <c r="M17" s="517"/>
      <c r="N17" s="517"/>
      <c r="O17" s="517"/>
      <c r="P17" s="518"/>
      <c r="Q17" s="126"/>
    </row>
    <row r="18" spans="2:17" ht="24" customHeight="1">
      <c r="B18" s="123"/>
      <c r="C18" s="516"/>
      <c r="D18" s="517"/>
      <c r="E18" s="517"/>
      <c r="F18" s="517"/>
      <c r="G18" s="517"/>
      <c r="H18" s="517"/>
      <c r="I18" s="517"/>
      <c r="J18" s="517"/>
      <c r="K18" s="517"/>
      <c r="L18" s="517"/>
      <c r="M18" s="517"/>
      <c r="N18" s="517"/>
      <c r="O18" s="517"/>
      <c r="P18" s="518"/>
      <c r="Q18" s="126"/>
    </row>
    <row r="19" spans="2:17" ht="24" customHeight="1">
      <c r="B19" s="123"/>
      <c r="C19" s="516"/>
      <c r="D19" s="517"/>
      <c r="E19" s="517"/>
      <c r="F19" s="517"/>
      <c r="G19" s="517"/>
      <c r="H19" s="517"/>
      <c r="I19" s="517"/>
      <c r="J19" s="517"/>
      <c r="K19" s="517"/>
      <c r="L19" s="517"/>
      <c r="M19" s="517"/>
      <c r="N19" s="517"/>
      <c r="O19" s="517"/>
      <c r="P19" s="518"/>
      <c r="Q19" s="126"/>
    </row>
    <row r="20" spans="2:17" ht="24" customHeight="1">
      <c r="B20" s="123"/>
      <c r="C20" s="516"/>
      <c r="D20" s="517"/>
      <c r="E20" s="517"/>
      <c r="F20" s="517"/>
      <c r="G20" s="517"/>
      <c r="H20" s="517"/>
      <c r="I20" s="517"/>
      <c r="J20" s="517"/>
      <c r="K20" s="517"/>
      <c r="L20" s="517"/>
      <c r="M20" s="517"/>
      <c r="N20" s="517"/>
      <c r="O20" s="517"/>
      <c r="P20" s="518"/>
      <c r="Q20" s="126"/>
    </row>
    <row r="21" spans="2:17" ht="24" customHeight="1">
      <c r="B21" s="123"/>
      <c r="C21" s="516"/>
      <c r="D21" s="517"/>
      <c r="E21" s="517"/>
      <c r="F21" s="517"/>
      <c r="G21" s="517"/>
      <c r="H21" s="517"/>
      <c r="I21" s="517"/>
      <c r="J21" s="517"/>
      <c r="K21" s="517"/>
      <c r="L21" s="517"/>
      <c r="M21" s="517"/>
      <c r="N21" s="517"/>
      <c r="O21" s="517"/>
      <c r="P21" s="518"/>
      <c r="Q21" s="126"/>
    </row>
    <row r="22" spans="2:17" ht="24" customHeight="1">
      <c r="B22" s="123"/>
      <c r="C22" s="516"/>
      <c r="D22" s="517"/>
      <c r="E22" s="517"/>
      <c r="F22" s="517"/>
      <c r="G22" s="517"/>
      <c r="H22" s="517"/>
      <c r="I22" s="517"/>
      <c r="J22" s="517"/>
      <c r="K22" s="517"/>
      <c r="L22" s="517"/>
      <c r="M22" s="517"/>
      <c r="N22" s="517"/>
      <c r="O22" s="517"/>
      <c r="P22" s="518"/>
      <c r="Q22" s="126"/>
    </row>
    <row r="23" spans="2:17" ht="24" customHeight="1">
      <c r="B23" s="123"/>
      <c r="C23" s="516"/>
      <c r="D23" s="517"/>
      <c r="E23" s="517"/>
      <c r="F23" s="517"/>
      <c r="G23" s="517"/>
      <c r="H23" s="517"/>
      <c r="I23" s="517"/>
      <c r="J23" s="517"/>
      <c r="K23" s="517"/>
      <c r="L23" s="517"/>
      <c r="M23" s="517"/>
      <c r="N23" s="517"/>
      <c r="O23" s="517"/>
      <c r="P23" s="518"/>
      <c r="Q23" s="126"/>
    </row>
    <row r="24" spans="2:17" ht="24" customHeight="1">
      <c r="B24" s="123"/>
      <c r="C24" s="516"/>
      <c r="D24" s="517"/>
      <c r="E24" s="517"/>
      <c r="F24" s="517"/>
      <c r="G24" s="517"/>
      <c r="H24" s="517"/>
      <c r="I24" s="517"/>
      <c r="J24" s="517"/>
      <c r="K24" s="517"/>
      <c r="L24" s="517"/>
      <c r="M24" s="517"/>
      <c r="N24" s="517"/>
      <c r="O24" s="517"/>
      <c r="P24" s="518"/>
      <c r="Q24" s="126"/>
    </row>
    <row r="25" spans="2:17" ht="24" customHeight="1">
      <c r="B25" s="123"/>
      <c r="C25" s="516"/>
      <c r="D25" s="517"/>
      <c r="E25" s="517"/>
      <c r="F25" s="517"/>
      <c r="G25" s="517"/>
      <c r="H25" s="517"/>
      <c r="I25" s="517"/>
      <c r="J25" s="517"/>
      <c r="K25" s="517"/>
      <c r="L25" s="517"/>
      <c r="M25" s="517"/>
      <c r="N25" s="517"/>
      <c r="O25" s="517"/>
      <c r="P25" s="518"/>
      <c r="Q25" s="126"/>
    </row>
    <row r="26" spans="2:17" ht="24" customHeight="1">
      <c r="B26" s="123"/>
      <c r="C26" s="516"/>
      <c r="D26" s="517"/>
      <c r="E26" s="517"/>
      <c r="F26" s="517"/>
      <c r="G26" s="517"/>
      <c r="H26" s="517"/>
      <c r="I26" s="517"/>
      <c r="J26" s="517"/>
      <c r="K26" s="517"/>
      <c r="L26" s="517"/>
      <c r="M26" s="517"/>
      <c r="N26" s="517"/>
      <c r="O26" s="517"/>
      <c r="P26" s="518"/>
      <c r="Q26" s="126"/>
    </row>
    <row r="27" spans="2:17" ht="24" customHeight="1">
      <c r="B27" s="123"/>
      <c r="C27" s="516"/>
      <c r="D27" s="517"/>
      <c r="E27" s="517"/>
      <c r="F27" s="517"/>
      <c r="G27" s="517"/>
      <c r="H27" s="517"/>
      <c r="I27" s="517"/>
      <c r="J27" s="517"/>
      <c r="K27" s="517"/>
      <c r="L27" s="517"/>
      <c r="M27" s="517"/>
      <c r="N27" s="517"/>
      <c r="O27" s="517"/>
      <c r="P27" s="518"/>
      <c r="Q27" s="126"/>
    </row>
    <row r="28" spans="2:17" ht="24" customHeight="1">
      <c r="B28" s="123"/>
      <c r="C28" s="516"/>
      <c r="D28" s="517"/>
      <c r="E28" s="517"/>
      <c r="F28" s="517"/>
      <c r="G28" s="517"/>
      <c r="H28" s="517"/>
      <c r="I28" s="517"/>
      <c r="J28" s="517"/>
      <c r="K28" s="517"/>
      <c r="L28" s="517"/>
      <c r="M28" s="517"/>
      <c r="N28" s="517"/>
      <c r="O28" s="517"/>
      <c r="P28" s="518"/>
      <c r="Q28" s="126"/>
    </row>
    <row r="29" spans="2:17" ht="24" customHeight="1">
      <c r="B29" s="123"/>
      <c r="C29" s="516"/>
      <c r="D29" s="517"/>
      <c r="E29" s="517"/>
      <c r="F29" s="517"/>
      <c r="G29" s="517"/>
      <c r="H29" s="517"/>
      <c r="I29" s="517"/>
      <c r="J29" s="517"/>
      <c r="K29" s="517"/>
      <c r="L29" s="517"/>
      <c r="M29" s="517"/>
      <c r="N29" s="517"/>
      <c r="O29" s="517"/>
      <c r="P29" s="518"/>
      <c r="Q29" s="126"/>
    </row>
    <row r="30" spans="2:17" ht="24" customHeight="1">
      <c r="B30" s="123"/>
      <c r="C30" s="516"/>
      <c r="D30" s="517"/>
      <c r="E30" s="517"/>
      <c r="F30" s="517"/>
      <c r="G30" s="517"/>
      <c r="H30" s="517"/>
      <c r="I30" s="517"/>
      <c r="J30" s="517"/>
      <c r="K30" s="517"/>
      <c r="L30" s="517"/>
      <c r="M30" s="517"/>
      <c r="N30" s="517"/>
      <c r="O30" s="517"/>
      <c r="P30" s="518"/>
      <c r="Q30" s="126"/>
    </row>
    <row r="31" spans="2:17" ht="24" customHeight="1">
      <c r="B31" s="123"/>
      <c r="C31" s="519"/>
      <c r="D31" s="520"/>
      <c r="E31" s="520"/>
      <c r="F31" s="520"/>
      <c r="G31" s="520"/>
      <c r="H31" s="520"/>
      <c r="I31" s="520"/>
      <c r="J31" s="520"/>
      <c r="K31" s="520"/>
      <c r="L31" s="520"/>
      <c r="M31" s="520"/>
      <c r="N31" s="520"/>
      <c r="O31" s="520"/>
      <c r="P31" s="521"/>
      <c r="Q31" s="126"/>
    </row>
    <row r="32" spans="2:17" ht="22.5" customHeight="1">
      <c r="B32" s="123"/>
      <c r="C32" s="128" t="s">
        <v>126</v>
      </c>
      <c r="D32" s="127"/>
      <c r="E32" s="127"/>
      <c r="F32" s="128"/>
      <c r="G32" s="128"/>
      <c r="H32" s="128"/>
      <c r="I32" s="128"/>
      <c r="J32" s="128"/>
      <c r="K32" s="128"/>
      <c r="L32" s="128" t="s">
        <v>32</v>
      </c>
      <c r="M32" s="128"/>
      <c r="N32" s="128"/>
      <c r="O32" s="128"/>
      <c r="Q32" s="126"/>
    </row>
    <row r="33" spans="2:17" ht="22.5" customHeight="1">
      <c r="B33" s="123"/>
      <c r="C33" s="147" t="s">
        <v>132</v>
      </c>
      <c r="D33" s="148">
        <f>LEN(C9)</f>
        <v>0</v>
      </c>
      <c r="E33" s="149" t="s">
        <v>133</v>
      </c>
      <c r="G33" s="128"/>
      <c r="H33" s="128"/>
      <c r="I33" s="128"/>
      <c r="J33" s="128"/>
      <c r="K33" s="128"/>
      <c r="L33" s="128"/>
      <c r="M33" s="128"/>
      <c r="N33" s="128"/>
      <c r="O33" s="128"/>
      <c r="Q33" s="126"/>
    </row>
    <row r="34" spans="2:17" ht="3.75" customHeight="1">
      <c r="B34" s="123"/>
      <c r="D34" s="150"/>
      <c r="E34" s="150"/>
      <c r="F34" s="138"/>
      <c r="G34" s="138"/>
      <c r="H34" s="138"/>
      <c r="I34" s="138"/>
      <c r="J34" s="138"/>
      <c r="K34" s="138"/>
      <c r="L34" s="138"/>
      <c r="M34" s="138"/>
      <c r="N34" s="138"/>
      <c r="O34" s="138"/>
      <c r="P34" s="138"/>
      <c r="Q34" s="131"/>
    </row>
    <row r="35" spans="2:17" ht="6" customHeight="1">
      <c r="B35" s="132"/>
      <c r="C35" s="133"/>
      <c r="D35" s="133"/>
      <c r="E35" s="133"/>
      <c r="F35" s="133"/>
      <c r="G35" s="133"/>
      <c r="H35" s="134"/>
      <c r="I35" s="133"/>
      <c r="J35" s="133"/>
      <c r="K35" s="133"/>
      <c r="L35" s="134"/>
      <c r="M35" s="133"/>
      <c r="N35" s="133"/>
      <c r="O35" s="133"/>
      <c r="P35" s="133"/>
      <c r="Q35" s="135"/>
    </row>
  </sheetData>
  <sheetProtection/>
  <mergeCells count="5">
    <mergeCell ref="P1:Q2"/>
    <mergeCell ref="C2:E3"/>
    <mergeCell ref="B5:Q5"/>
    <mergeCell ref="C7:P8"/>
    <mergeCell ref="C9:P31"/>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selection activeCell="B1" sqref="B1"/>
    </sheetView>
  </sheetViews>
  <sheetFormatPr defaultColWidth="9.00390625" defaultRowHeight="13.5" customHeight="1"/>
  <cols>
    <col min="1" max="1" width="0.875" style="319" customWidth="1"/>
    <col min="2" max="2" width="2.50390625" style="319" customWidth="1"/>
    <col min="3" max="3" width="7.125" style="319" customWidth="1"/>
    <col min="4" max="7" width="6.125" style="319" customWidth="1"/>
    <col min="8" max="8" width="6.125" style="321" customWidth="1"/>
    <col min="9" max="11" width="6.125" style="319" customWidth="1"/>
    <col min="12" max="12" width="6.125" style="321" customWidth="1"/>
    <col min="13" max="16" width="6.125" style="319" customWidth="1"/>
    <col min="17" max="17" width="3.875" style="319" customWidth="1"/>
    <col min="18" max="16384" width="9.00390625" style="118" customWidth="1"/>
  </cols>
  <sheetData>
    <row r="1" spans="3:17" ht="17.25" customHeight="1">
      <c r="C1" s="136"/>
      <c r="D1" s="136"/>
      <c r="E1" s="136"/>
      <c r="H1" s="320"/>
      <c r="I1" s="320"/>
      <c r="J1" s="321"/>
      <c r="K1" s="321"/>
      <c r="P1" s="434" t="s">
        <v>164</v>
      </c>
      <c r="Q1" s="434"/>
    </row>
    <row r="2" spans="3:17" ht="17.25" customHeight="1">
      <c r="C2" s="442"/>
      <c r="D2" s="442"/>
      <c r="E2" s="442"/>
      <c r="G2" s="320"/>
      <c r="I2" s="320"/>
      <c r="J2" s="321"/>
      <c r="K2" s="320"/>
      <c r="M2" s="321"/>
      <c r="N2" s="321"/>
      <c r="P2" s="434"/>
      <c r="Q2" s="434"/>
    </row>
    <row r="3" spans="3:17" ht="3" customHeight="1">
      <c r="C3" s="442"/>
      <c r="D3" s="442"/>
      <c r="E3" s="442"/>
      <c r="G3" s="320"/>
      <c r="I3" s="320"/>
      <c r="J3" s="321"/>
      <c r="K3" s="320"/>
      <c r="M3" s="321"/>
      <c r="N3" s="321"/>
      <c r="P3" s="321"/>
      <c r="Q3" s="321"/>
    </row>
    <row r="4" ht="9" customHeight="1"/>
    <row r="5" spans="2:17" ht="21" customHeight="1">
      <c r="B5" s="436" t="s">
        <v>92</v>
      </c>
      <c r="C5" s="437"/>
      <c r="D5" s="437"/>
      <c r="E5" s="437"/>
      <c r="F5" s="437"/>
      <c r="G5" s="437"/>
      <c r="H5" s="437"/>
      <c r="I5" s="437"/>
      <c r="J5" s="437"/>
      <c r="K5" s="437"/>
      <c r="L5" s="437"/>
      <c r="M5" s="437"/>
      <c r="N5" s="437"/>
      <c r="O5" s="437"/>
      <c r="P5" s="437"/>
      <c r="Q5" s="438"/>
    </row>
    <row r="6" spans="2:17" ht="21" customHeight="1">
      <c r="B6" s="119"/>
      <c r="C6" s="303" t="s">
        <v>448</v>
      </c>
      <c r="D6" s="120"/>
      <c r="E6" s="120"/>
      <c r="F6" s="120"/>
      <c r="G6" s="120"/>
      <c r="H6" s="120"/>
      <c r="I6" s="120"/>
      <c r="J6" s="120"/>
      <c r="K6" s="120"/>
      <c r="L6" s="120"/>
      <c r="M6" s="120"/>
      <c r="N6" s="120"/>
      <c r="O6" s="120"/>
      <c r="P6" s="120"/>
      <c r="Q6" s="122"/>
    </row>
    <row r="7" spans="2:17" ht="11.25" customHeight="1">
      <c r="B7" s="322"/>
      <c r="C7" s="531" t="s">
        <v>449</v>
      </c>
      <c r="D7" s="532"/>
      <c r="E7" s="532"/>
      <c r="F7" s="532"/>
      <c r="G7" s="532"/>
      <c r="H7" s="532"/>
      <c r="I7" s="532"/>
      <c r="J7" s="532"/>
      <c r="K7" s="532"/>
      <c r="L7" s="532"/>
      <c r="M7" s="532"/>
      <c r="N7" s="532"/>
      <c r="O7" s="532"/>
      <c r="P7" s="532"/>
      <c r="Q7" s="323"/>
    </row>
    <row r="8" spans="2:17" ht="102" customHeight="1">
      <c r="B8" s="322"/>
      <c r="C8" s="533"/>
      <c r="D8" s="533"/>
      <c r="E8" s="533"/>
      <c r="F8" s="533"/>
      <c r="G8" s="533"/>
      <c r="H8" s="533"/>
      <c r="I8" s="533"/>
      <c r="J8" s="533"/>
      <c r="K8" s="533"/>
      <c r="L8" s="533"/>
      <c r="M8" s="533"/>
      <c r="N8" s="533"/>
      <c r="O8" s="533"/>
      <c r="P8" s="533"/>
      <c r="Q8" s="323"/>
    </row>
    <row r="9" spans="2:17" ht="23.25" customHeight="1">
      <c r="B9" s="322"/>
      <c r="C9" s="479"/>
      <c r="D9" s="480"/>
      <c r="E9" s="480"/>
      <c r="F9" s="480"/>
      <c r="G9" s="480"/>
      <c r="H9" s="480"/>
      <c r="I9" s="480"/>
      <c r="J9" s="480"/>
      <c r="K9" s="480"/>
      <c r="L9" s="480"/>
      <c r="M9" s="480"/>
      <c r="N9" s="480"/>
      <c r="O9" s="480"/>
      <c r="P9" s="481"/>
      <c r="Q9" s="323"/>
    </row>
    <row r="10" spans="2:17" ht="23.25" customHeight="1">
      <c r="B10" s="322"/>
      <c r="C10" s="482"/>
      <c r="D10" s="534"/>
      <c r="E10" s="534"/>
      <c r="F10" s="534"/>
      <c r="G10" s="534"/>
      <c r="H10" s="534"/>
      <c r="I10" s="534"/>
      <c r="J10" s="534"/>
      <c r="K10" s="534"/>
      <c r="L10" s="534"/>
      <c r="M10" s="534"/>
      <c r="N10" s="534"/>
      <c r="O10" s="534"/>
      <c r="P10" s="484"/>
      <c r="Q10" s="323"/>
    </row>
    <row r="11" spans="2:17" ht="23.25" customHeight="1">
      <c r="B11" s="322"/>
      <c r="C11" s="482"/>
      <c r="D11" s="534"/>
      <c r="E11" s="534"/>
      <c r="F11" s="534"/>
      <c r="G11" s="534"/>
      <c r="H11" s="534"/>
      <c r="I11" s="534"/>
      <c r="J11" s="534"/>
      <c r="K11" s="534"/>
      <c r="L11" s="534"/>
      <c r="M11" s="534"/>
      <c r="N11" s="534"/>
      <c r="O11" s="534"/>
      <c r="P11" s="484"/>
      <c r="Q11" s="323"/>
    </row>
    <row r="12" spans="2:17" ht="23.25" customHeight="1">
      <c r="B12" s="322"/>
      <c r="C12" s="482"/>
      <c r="D12" s="534"/>
      <c r="E12" s="534"/>
      <c r="F12" s="534"/>
      <c r="G12" s="534"/>
      <c r="H12" s="534"/>
      <c r="I12" s="534"/>
      <c r="J12" s="534"/>
      <c r="K12" s="534"/>
      <c r="L12" s="534"/>
      <c r="M12" s="534"/>
      <c r="N12" s="534"/>
      <c r="O12" s="534"/>
      <c r="P12" s="484"/>
      <c r="Q12" s="323"/>
    </row>
    <row r="13" spans="2:17" ht="23.25" customHeight="1">
      <c r="B13" s="322"/>
      <c r="C13" s="482"/>
      <c r="D13" s="534"/>
      <c r="E13" s="534"/>
      <c r="F13" s="534"/>
      <c r="G13" s="534"/>
      <c r="H13" s="534"/>
      <c r="I13" s="534"/>
      <c r="J13" s="534"/>
      <c r="K13" s="534"/>
      <c r="L13" s="534"/>
      <c r="M13" s="534"/>
      <c r="N13" s="534"/>
      <c r="O13" s="534"/>
      <c r="P13" s="484"/>
      <c r="Q13" s="323"/>
    </row>
    <row r="14" spans="2:17" ht="23.25" customHeight="1">
      <c r="B14" s="322"/>
      <c r="C14" s="482"/>
      <c r="D14" s="534"/>
      <c r="E14" s="534"/>
      <c r="F14" s="534"/>
      <c r="G14" s="534"/>
      <c r="H14" s="534"/>
      <c r="I14" s="534"/>
      <c r="J14" s="534"/>
      <c r="K14" s="534"/>
      <c r="L14" s="534"/>
      <c r="M14" s="534"/>
      <c r="N14" s="534"/>
      <c r="O14" s="534"/>
      <c r="P14" s="484"/>
      <c r="Q14" s="323"/>
    </row>
    <row r="15" spans="2:17" ht="23.25" customHeight="1">
      <c r="B15" s="322"/>
      <c r="C15" s="482"/>
      <c r="D15" s="534"/>
      <c r="E15" s="534"/>
      <c r="F15" s="534"/>
      <c r="G15" s="534"/>
      <c r="H15" s="534"/>
      <c r="I15" s="534"/>
      <c r="J15" s="534"/>
      <c r="K15" s="534"/>
      <c r="L15" s="534"/>
      <c r="M15" s="534"/>
      <c r="N15" s="534"/>
      <c r="O15" s="534"/>
      <c r="P15" s="484"/>
      <c r="Q15" s="323"/>
    </row>
    <row r="16" spans="2:17" ht="23.25" customHeight="1">
      <c r="B16" s="322"/>
      <c r="C16" s="482"/>
      <c r="D16" s="534"/>
      <c r="E16" s="534"/>
      <c r="F16" s="534"/>
      <c r="G16" s="534"/>
      <c r="H16" s="534"/>
      <c r="I16" s="534"/>
      <c r="J16" s="534"/>
      <c r="K16" s="534"/>
      <c r="L16" s="534"/>
      <c r="M16" s="534"/>
      <c r="N16" s="534"/>
      <c r="O16" s="534"/>
      <c r="P16" s="484"/>
      <c r="Q16" s="323"/>
    </row>
    <row r="17" spans="2:17" ht="23.25" customHeight="1">
      <c r="B17" s="322"/>
      <c r="C17" s="482"/>
      <c r="D17" s="534"/>
      <c r="E17" s="534"/>
      <c r="F17" s="534"/>
      <c r="G17" s="534"/>
      <c r="H17" s="534"/>
      <c r="I17" s="534"/>
      <c r="J17" s="534"/>
      <c r="K17" s="534"/>
      <c r="L17" s="534"/>
      <c r="M17" s="534"/>
      <c r="N17" s="534"/>
      <c r="O17" s="534"/>
      <c r="P17" s="484"/>
      <c r="Q17" s="323"/>
    </row>
    <row r="18" spans="2:17" ht="23.25" customHeight="1">
      <c r="B18" s="322"/>
      <c r="C18" s="482"/>
      <c r="D18" s="534"/>
      <c r="E18" s="534"/>
      <c r="F18" s="534"/>
      <c r="G18" s="534"/>
      <c r="H18" s="534"/>
      <c r="I18" s="534"/>
      <c r="J18" s="534"/>
      <c r="K18" s="534"/>
      <c r="L18" s="534"/>
      <c r="M18" s="534"/>
      <c r="N18" s="534"/>
      <c r="O18" s="534"/>
      <c r="P18" s="484"/>
      <c r="Q18" s="323"/>
    </row>
    <row r="19" spans="2:17" ht="23.25" customHeight="1">
      <c r="B19" s="322"/>
      <c r="C19" s="482"/>
      <c r="D19" s="534"/>
      <c r="E19" s="534"/>
      <c r="F19" s="534"/>
      <c r="G19" s="534"/>
      <c r="H19" s="534"/>
      <c r="I19" s="534"/>
      <c r="J19" s="534"/>
      <c r="K19" s="534"/>
      <c r="L19" s="534"/>
      <c r="M19" s="534"/>
      <c r="N19" s="534"/>
      <c r="O19" s="534"/>
      <c r="P19" s="484"/>
      <c r="Q19" s="323"/>
    </row>
    <row r="20" spans="2:17" ht="23.25" customHeight="1">
      <c r="B20" s="322"/>
      <c r="C20" s="482"/>
      <c r="D20" s="534"/>
      <c r="E20" s="534"/>
      <c r="F20" s="534"/>
      <c r="G20" s="534"/>
      <c r="H20" s="534"/>
      <c r="I20" s="534"/>
      <c r="J20" s="534"/>
      <c r="K20" s="534"/>
      <c r="L20" s="534"/>
      <c r="M20" s="534"/>
      <c r="N20" s="534"/>
      <c r="O20" s="534"/>
      <c r="P20" s="484"/>
      <c r="Q20" s="323"/>
    </row>
    <row r="21" spans="2:17" ht="23.25" customHeight="1">
      <c r="B21" s="322"/>
      <c r="C21" s="482"/>
      <c r="D21" s="534"/>
      <c r="E21" s="534"/>
      <c r="F21" s="534"/>
      <c r="G21" s="534"/>
      <c r="H21" s="534"/>
      <c r="I21" s="534"/>
      <c r="J21" s="534"/>
      <c r="K21" s="534"/>
      <c r="L21" s="534"/>
      <c r="M21" s="534"/>
      <c r="N21" s="534"/>
      <c r="O21" s="534"/>
      <c r="P21" s="484"/>
      <c r="Q21" s="323"/>
    </row>
    <row r="22" spans="2:17" ht="23.25" customHeight="1">
      <c r="B22" s="322"/>
      <c r="C22" s="482"/>
      <c r="D22" s="534"/>
      <c r="E22" s="534"/>
      <c r="F22" s="534"/>
      <c r="G22" s="534"/>
      <c r="H22" s="534"/>
      <c r="I22" s="534"/>
      <c r="J22" s="534"/>
      <c r="K22" s="534"/>
      <c r="L22" s="534"/>
      <c r="M22" s="534"/>
      <c r="N22" s="534"/>
      <c r="O22" s="534"/>
      <c r="P22" s="484"/>
      <c r="Q22" s="323"/>
    </row>
    <row r="23" spans="2:17" ht="23.25" customHeight="1">
      <c r="B23" s="322"/>
      <c r="C23" s="482"/>
      <c r="D23" s="534"/>
      <c r="E23" s="534"/>
      <c r="F23" s="534"/>
      <c r="G23" s="534"/>
      <c r="H23" s="534"/>
      <c r="I23" s="534"/>
      <c r="J23" s="534"/>
      <c r="K23" s="534"/>
      <c r="L23" s="534"/>
      <c r="M23" s="534"/>
      <c r="N23" s="534"/>
      <c r="O23" s="534"/>
      <c r="P23" s="484"/>
      <c r="Q23" s="323"/>
    </row>
    <row r="24" spans="2:17" ht="23.25" customHeight="1">
      <c r="B24" s="322"/>
      <c r="C24" s="485"/>
      <c r="D24" s="486"/>
      <c r="E24" s="486"/>
      <c r="F24" s="486"/>
      <c r="G24" s="486"/>
      <c r="H24" s="486"/>
      <c r="I24" s="486"/>
      <c r="J24" s="486"/>
      <c r="K24" s="486"/>
      <c r="L24" s="486"/>
      <c r="M24" s="486"/>
      <c r="N24" s="486"/>
      <c r="O24" s="486"/>
      <c r="P24" s="487"/>
      <c r="Q24" s="323"/>
    </row>
    <row r="25" spans="1:17" s="280" customFormat="1" ht="11.25" customHeight="1">
      <c r="A25" s="311"/>
      <c r="B25" s="324"/>
      <c r="C25" s="535" t="s">
        <v>445</v>
      </c>
      <c r="D25" s="535"/>
      <c r="E25" s="535"/>
      <c r="F25" s="535"/>
      <c r="G25" s="535"/>
      <c r="H25" s="535"/>
      <c r="I25" s="535"/>
      <c r="J25" s="535"/>
      <c r="K25" s="535"/>
      <c r="L25" s="535"/>
      <c r="M25" s="535"/>
      <c r="N25" s="535"/>
      <c r="O25" s="535"/>
      <c r="P25" s="535"/>
      <c r="Q25" s="325"/>
    </row>
    <row r="26" spans="1:17" s="280" customFormat="1" ht="78.75" customHeight="1">
      <c r="A26" s="311"/>
      <c r="B26" s="324"/>
      <c r="C26" s="536"/>
      <c r="D26" s="536"/>
      <c r="E26" s="536"/>
      <c r="F26" s="536"/>
      <c r="G26" s="536"/>
      <c r="H26" s="536"/>
      <c r="I26" s="536"/>
      <c r="J26" s="536"/>
      <c r="K26" s="536"/>
      <c r="L26" s="536"/>
      <c r="M26" s="536"/>
      <c r="N26" s="536"/>
      <c r="O26" s="536"/>
      <c r="P26" s="536"/>
      <c r="Q26" s="325"/>
    </row>
    <row r="27" spans="2:17" ht="23.25" customHeight="1">
      <c r="B27" s="322"/>
      <c r="C27" s="522"/>
      <c r="D27" s="523"/>
      <c r="E27" s="523"/>
      <c r="F27" s="523"/>
      <c r="G27" s="523"/>
      <c r="H27" s="523"/>
      <c r="I27" s="523"/>
      <c r="J27" s="523"/>
      <c r="K27" s="523"/>
      <c r="L27" s="523"/>
      <c r="M27" s="523"/>
      <c r="N27" s="523"/>
      <c r="O27" s="523"/>
      <c r="P27" s="524"/>
      <c r="Q27" s="323"/>
    </row>
    <row r="28" spans="2:17" ht="23.25" customHeight="1">
      <c r="B28" s="322"/>
      <c r="C28" s="525"/>
      <c r="D28" s="526"/>
      <c r="E28" s="526"/>
      <c r="F28" s="526"/>
      <c r="G28" s="526"/>
      <c r="H28" s="526"/>
      <c r="I28" s="526"/>
      <c r="J28" s="526"/>
      <c r="K28" s="526"/>
      <c r="L28" s="526"/>
      <c r="M28" s="526"/>
      <c r="N28" s="526"/>
      <c r="O28" s="526"/>
      <c r="P28" s="527"/>
      <c r="Q28" s="323"/>
    </row>
    <row r="29" spans="2:17" ht="23.25" customHeight="1">
      <c r="B29" s="322"/>
      <c r="C29" s="525"/>
      <c r="D29" s="526"/>
      <c r="E29" s="526"/>
      <c r="F29" s="526"/>
      <c r="G29" s="526"/>
      <c r="H29" s="526"/>
      <c r="I29" s="526"/>
      <c r="J29" s="526"/>
      <c r="K29" s="526"/>
      <c r="L29" s="526"/>
      <c r="M29" s="526"/>
      <c r="N29" s="526"/>
      <c r="O29" s="526"/>
      <c r="P29" s="527"/>
      <c r="Q29" s="323"/>
    </row>
    <row r="30" spans="2:17" ht="23.25" customHeight="1">
      <c r="B30" s="322"/>
      <c r="C30" s="525"/>
      <c r="D30" s="526"/>
      <c r="E30" s="526"/>
      <c r="F30" s="526"/>
      <c r="G30" s="526"/>
      <c r="H30" s="526"/>
      <c r="I30" s="526"/>
      <c r="J30" s="526"/>
      <c r="K30" s="526"/>
      <c r="L30" s="526"/>
      <c r="M30" s="526"/>
      <c r="N30" s="526"/>
      <c r="O30" s="526"/>
      <c r="P30" s="527"/>
      <c r="Q30" s="323"/>
    </row>
    <row r="31" spans="2:17" ht="23.25" customHeight="1">
      <c r="B31" s="322"/>
      <c r="C31" s="525"/>
      <c r="D31" s="526"/>
      <c r="E31" s="526"/>
      <c r="F31" s="526"/>
      <c r="G31" s="526"/>
      <c r="H31" s="526"/>
      <c r="I31" s="526"/>
      <c r="J31" s="526"/>
      <c r="K31" s="526"/>
      <c r="L31" s="526"/>
      <c r="M31" s="526"/>
      <c r="N31" s="526"/>
      <c r="O31" s="526"/>
      <c r="P31" s="527"/>
      <c r="Q31" s="323"/>
    </row>
    <row r="32" spans="2:17" ht="23.25" customHeight="1">
      <c r="B32" s="322"/>
      <c r="C32" s="525"/>
      <c r="D32" s="526"/>
      <c r="E32" s="526"/>
      <c r="F32" s="526"/>
      <c r="G32" s="526"/>
      <c r="H32" s="526"/>
      <c r="I32" s="526"/>
      <c r="J32" s="526"/>
      <c r="K32" s="526"/>
      <c r="L32" s="526"/>
      <c r="M32" s="526"/>
      <c r="N32" s="526"/>
      <c r="O32" s="526"/>
      <c r="P32" s="527"/>
      <c r="Q32" s="323"/>
    </row>
    <row r="33" spans="2:17" ht="23.25" customHeight="1">
      <c r="B33" s="322"/>
      <c r="C33" s="525"/>
      <c r="D33" s="526"/>
      <c r="E33" s="526"/>
      <c r="F33" s="526"/>
      <c r="G33" s="526"/>
      <c r="H33" s="526"/>
      <c r="I33" s="526"/>
      <c r="J33" s="526"/>
      <c r="K33" s="526"/>
      <c r="L33" s="526"/>
      <c r="M33" s="526"/>
      <c r="N33" s="526"/>
      <c r="O33" s="526"/>
      <c r="P33" s="527"/>
      <c r="Q33" s="323"/>
    </row>
    <row r="34" spans="2:17" ht="23.25" customHeight="1">
      <c r="B34" s="322"/>
      <c r="C34" s="528"/>
      <c r="D34" s="529"/>
      <c r="E34" s="529"/>
      <c r="F34" s="529"/>
      <c r="G34" s="529"/>
      <c r="H34" s="529"/>
      <c r="I34" s="529"/>
      <c r="J34" s="529"/>
      <c r="K34" s="529"/>
      <c r="L34" s="529"/>
      <c r="M34" s="529"/>
      <c r="N34" s="529"/>
      <c r="O34" s="529"/>
      <c r="P34" s="530"/>
      <c r="Q34" s="323"/>
    </row>
    <row r="35" spans="2:17" ht="22.5" customHeight="1">
      <c r="B35" s="322"/>
      <c r="C35" s="128" t="s">
        <v>126</v>
      </c>
      <c r="D35" s="127"/>
      <c r="E35" s="127"/>
      <c r="F35" s="128"/>
      <c r="G35" s="128"/>
      <c r="H35" s="128"/>
      <c r="I35" s="128"/>
      <c r="J35" s="128"/>
      <c r="K35" s="128"/>
      <c r="L35" s="128" t="s">
        <v>32</v>
      </c>
      <c r="M35" s="128"/>
      <c r="N35" s="128"/>
      <c r="O35" s="128"/>
      <c r="Q35" s="323"/>
    </row>
    <row r="36" spans="2:17" ht="22.5" customHeight="1">
      <c r="B36" s="322"/>
      <c r="C36" s="147" t="s">
        <v>132</v>
      </c>
      <c r="D36" s="148">
        <f>LEN(C9)+LEN(C27)</f>
        <v>0</v>
      </c>
      <c r="E36" s="149" t="s">
        <v>133</v>
      </c>
      <c r="G36" s="128"/>
      <c r="H36" s="128"/>
      <c r="I36" s="128"/>
      <c r="J36" s="128"/>
      <c r="K36" s="128"/>
      <c r="L36" s="128"/>
      <c r="M36" s="128"/>
      <c r="N36" s="128"/>
      <c r="O36" s="128"/>
      <c r="Q36" s="323"/>
    </row>
    <row r="37" spans="2:17" ht="4.5" customHeight="1">
      <c r="B37" s="322"/>
      <c r="D37" s="326"/>
      <c r="E37" s="326"/>
      <c r="F37" s="327"/>
      <c r="G37" s="327"/>
      <c r="H37" s="327"/>
      <c r="I37" s="327"/>
      <c r="J37" s="327"/>
      <c r="K37" s="327"/>
      <c r="L37" s="327"/>
      <c r="M37" s="327"/>
      <c r="N37" s="327"/>
      <c r="O37" s="327"/>
      <c r="P37" s="327"/>
      <c r="Q37" s="328"/>
    </row>
    <row r="38" spans="2:17" ht="6" customHeight="1">
      <c r="B38" s="329"/>
      <c r="C38" s="330"/>
      <c r="D38" s="330"/>
      <c r="E38" s="330"/>
      <c r="F38" s="330"/>
      <c r="G38" s="330"/>
      <c r="H38" s="331"/>
      <c r="I38" s="330"/>
      <c r="J38" s="330"/>
      <c r="K38" s="330"/>
      <c r="L38" s="331"/>
      <c r="M38" s="330"/>
      <c r="N38" s="330"/>
      <c r="O38" s="330"/>
      <c r="P38" s="330"/>
      <c r="Q38" s="332"/>
    </row>
  </sheetData>
  <sheetProtection/>
  <mergeCells count="7">
    <mergeCell ref="C27:P34"/>
    <mergeCell ref="P1:Q2"/>
    <mergeCell ref="C2:E3"/>
    <mergeCell ref="B5:Q5"/>
    <mergeCell ref="C7:P8"/>
    <mergeCell ref="C9:P24"/>
    <mergeCell ref="C25:P26"/>
  </mergeCells>
  <printOptions/>
  <pageMargins left="0.6299212598425197" right="0.4330708661417323" top="0.6299212598425197" bottom="0.4724409448818898" header="0.2362204724409449" footer="0.1968503937007874"/>
  <pageSetup fitToHeight="1" fitToWidth="1" horizontalDpi="600" verticalDpi="600" orientation="portrait" paperSize="9" scale="8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Q38"/>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165</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303" t="s">
        <v>326</v>
      </c>
      <c r="D6" s="304"/>
      <c r="E6" s="304"/>
      <c r="F6" s="304"/>
      <c r="G6" s="304"/>
      <c r="H6" s="304"/>
      <c r="I6" s="304"/>
      <c r="J6" s="304"/>
      <c r="K6" s="304"/>
      <c r="L6" s="304"/>
      <c r="M6" s="304"/>
      <c r="N6" s="304"/>
      <c r="O6" s="304"/>
      <c r="P6" s="304"/>
      <c r="Q6" s="122"/>
    </row>
    <row r="7" spans="2:17" ht="11.25" customHeight="1">
      <c r="B7" s="123"/>
      <c r="C7" s="537" t="s">
        <v>336</v>
      </c>
      <c r="D7" s="537"/>
      <c r="E7" s="537"/>
      <c r="F7" s="537"/>
      <c r="G7" s="537"/>
      <c r="H7" s="537"/>
      <c r="I7" s="537"/>
      <c r="J7" s="537"/>
      <c r="K7" s="537"/>
      <c r="L7" s="537"/>
      <c r="M7" s="537"/>
      <c r="N7" s="537"/>
      <c r="O7" s="537"/>
      <c r="P7" s="537"/>
      <c r="Q7" s="126"/>
    </row>
    <row r="8" spans="2:17" ht="112.5" customHeight="1">
      <c r="B8" s="123"/>
      <c r="C8" s="513"/>
      <c r="D8" s="513"/>
      <c r="E8" s="513"/>
      <c r="F8" s="513"/>
      <c r="G8" s="513"/>
      <c r="H8" s="513"/>
      <c r="I8" s="513"/>
      <c r="J8" s="513"/>
      <c r="K8" s="513"/>
      <c r="L8" s="513"/>
      <c r="M8" s="513"/>
      <c r="N8" s="513"/>
      <c r="O8" s="513"/>
      <c r="P8" s="513"/>
      <c r="Q8" s="126"/>
    </row>
    <row r="9" spans="2:17" ht="20.25" customHeight="1">
      <c r="B9" s="123"/>
      <c r="C9" s="479"/>
      <c r="D9" s="514"/>
      <c r="E9" s="514"/>
      <c r="F9" s="514"/>
      <c r="G9" s="514"/>
      <c r="H9" s="514"/>
      <c r="I9" s="514"/>
      <c r="J9" s="514"/>
      <c r="K9" s="514"/>
      <c r="L9" s="514"/>
      <c r="M9" s="514"/>
      <c r="N9" s="514"/>
      <c r="O9" s="514"/>
      <c r="P9" s="515"/>
      <c r="Q9" s="126"/>
    </row>
    <row r="10" spans="2:17" ht="15" customHeight="1">
      <c r="B10" s="123"/>
      <c r="C10" s="516"/>
      <c r="D10" s="517"/>
      <c r="E10" s="517"/>
      <c r="F10" s="517"/>
      <c r="G10" s="517"/>
      <c r="H10" s="517"/>
      <c r="I10" s="517"/>
      <c r="J10" s="517"/>
      <c r="K10" s="517"/>
      <c r="L10" s="517"/>
      <c r="M10" s="517"/>
      <c r="N10" s="517"/>
      <c r="O10" s="517"/>
      <c r="P10" s="518"/>
      <c r="Q10" s="126"/>
    </row>
    <row r="11" spans="2:17" ht="24.75" customHeight="1">
      <c r="B11" s="123"/>
      <c r="C11" s="516"/>
      <c r="D11" s="517"/>
      <c r="E11" s="517"/>
      <c r="F11" s="517"/>
      <c r="G11" s="517"/>
      <c r="H11" s="517"/>
      <c r="I11" s="517"/>
      <c r="J11" s="517"/>
      <c r="K11" s="517"/>
      <c r="L11" s="517"/>
      <c r="M11" s="517"/>
      <c r="N11" s="517"/>
      <c r="O11" s="517"/>
      <c r="P11" s="518"/>
      <c r="Q11" s="126"/>
    </row>
    <row r="12" spans="2:17" ht="24.75" customHeight="1">
      <c r="B12" s="123"/>
      <c r="C12" s="516"/>
      <c r="D12" s="517"/>
      <c r="E12" s="517"/>
      <c r="F12" s="517"/>
      <c r="G12" s="517"/>
      <c r="H12" s="517"/>
      <c r="I12" s="517"/>
      <c r="J12" s="517"/>
      <c r="K12" s="517"/>
      <c r="L12" s="517"/>
      <c r="M12" s="517"/>
      <c r="N12" s="517"/>
      <c r="O12" s="517"/>
      <c r="P12" s="518"/>
      <c r="Q12" s="126"/>
    </row>
    <row r="13" spans="2:17" ht="24.75" customHeight="1">
      <c r="B13" s="123"/>
      <c r="C13" s="516"/>
      <c r="D13" s="517"/>
      <c r="E13" s="517"/>
      <c r="F13" s="517"/>
      <c r="G13" s="517"/>
      <c r="H13" s="517"/>
      <c r="I13" s="517"/>
      <c r="J13" s="517"/>
      <c r="K13" s="517"/>
      <c r="L13" s="517"/>
      <c r="M13" s="517"/>
      <c r="N13" s="517"/>
      <c r="O13" s="517"/>
      <c r="P13" s="518"/>
      <c r="Q13" s="126"/>
    </row>
    <row r="14" spans="2:17" ht="24.75" customHeight="1">
      <c r="B14" s="123"/>
      <c r="C14" s="516"/>
      <c r="D14" s="517"/>
      <c r="E14" s="517"/>
      <c r="F14" s="517"/>
      <c r="G14" s="517"/>
      <c r="H14" s="517"/>
      <c r="I14" s="517"/>
      <c r="J14" s="517"/>
      <c r="K14" s="517"/>
      <c r="L14" s="517"/>
      <c r="M14" s="517"/>
      <c r="N14" s="517"/>
      <c r="O14" s="517"/>
      <c r="P14" s="518"/>
      <c r="Q14" s="126"/>
    </row>
    <row r="15" spans="2:17" ht="24.75" customHeight="1">
      <c r="B15" s="123"/>
      <c r="C15" s="516"/>
      <c r="D15" s="517"/>
      <c r="E15" s="517"/>
      <c r="F15" s="517"/>
      <c r="G15" s="517"/>
      <c r="H15" s="517"/>
      <c r="I15" s="517"/>
      <c r="J15" s="517"/>
      <c r="K15" s="517"/>
      <c r="L15" s="517"/>
      <c r="M15" s="517"/>
      <c r="N15" s="517"/>
      <c r="O15" s="517"/>
      <c r="P15" s="518"/>
      <c r="Q15" s="126"/>
    </row>
    <row r="16" spans="2:17" ht="24.75" customHeight="1">
      <c r="B16" s="123"/>
      <c r="C16" s="516"/>
      <c r="D16" s="517"/>
      <c r="E16" s="517"/>
      <c r="F16" s="517"/>
      <c r="G16" s="517"/>
      <c r="H16" s="517"/>
      <c r="I16" s="517"/>
      <c r="J16" s="517"/>
      <c r="K16" s="517"/>
      <c r="L16" s="517"/>
      <c r="M16" s="517"/>
      <c r="N16" s="517"/>
      <c r="O16" s="517"/>
      <c r="P16" s="518"/>
      <c r="Q16" s="126"/>
    </row>
    <row r="17" spans="2:17" ht="24.75" customHeight="1">
      <c r="B17" s="123"/>
      <c r="C17" s="516"/>
      <c r="D17" s="517"/>
      <c r="E17" s="517"/>
      <c r="F17" s="517"/>
      <c r="G17" s="517"/>
      <c r="H17" s="517"/>
      <c r="I17" s="517"/>
      <c r="J17" s="517"/>
      <c r="K17" s="517"/>
      <c r="L17" s="517"/>
      <c r="M17" s="517"/>
      <c r="N17" s="517"/>
      <c r="O17" s="517"/>
      <c r="P17" s="518"/>
      <c r="Q17" s="126"/>
    </row>
    <row r="18" spans="2:17" ht="24.75" customHeight="1">
      <c r="B18" s="123"/>
      <c r="C18" s="516"/>
      <c r="D18" s="517"/>
      <c r="E18" s="517"/>
      <c r="F18" s="517"/>
      <c r="G18" s="517"/>
      <c r="H18" s="517"/>
      <c r="I18" s="517"/>
      <c r="J18" s="517"/>
      <c r="K18" s="517"/>
      <c r="L18" s="517"/>
      <c r="M18" s="517"/>
      <c r="N18" s="517"/>
      <c r="O18" s="517"/>
      <c r="P18" s="518"/>
      <c r="Q18" s="126"/>
    </row>
    <row r="19" spans="2:17" ht="24.75" customHeight="1">
      <c r="B19" s="123"/>
      <c r="C19" s="516"/>
      <c r="D19" s="517"/>
      <c r="E19" s="517"/>
      <c r="F19" s="517"/>
      <c r="G19" s="517"/>
      <c r="H19" s="517"/>
      <c r="I19" s="517"/>
      <c r="J19" s="517"/>
      <c r="K19" s="517"/>
      <c r="L19" s="517"/>
      <c r="M19" s="517"/>
      <c r="N19" s="517"/>
      <c r="O19" s="517"/>
      <c r="P19" s="518"/>
      <c r="Q19" s="126"/>
    </row>
    <row r="20" spans="2:17" ht="24.75" customHeight="1">
      <c r="B20" s="123"/>
      <c r="C20" s="516"/>
      <c r="D20" s="517"/>
      <c r="E20" s="517"/>
      <c r="F20" s="517"/>
      <c r="G20" s="517"/>
      <c r="H20" s="517"/>
      <c r="I20" s="517"/>
      <c r="J20" s="517"/>
      <c r="K20" s="517"/>
      <c r="L20" s="517"/>
      <c r="M20" s="517"/>
      <c r="N20" s="517"/>
      <c r="O20" s="517"/>
      <c r="P20" s="518"/>
      <c r="Q20" s="126"/>
    </row>
    <row r="21" spans="2:17" ht="24.75" customHeight="1">
      <c r="B21" s="123"/>
      <c r="C21" s="516"/>
      <c r="D21" s="517"/>
      <c r="E21" s="517"/>
      <c r="F21" s="517"/>
      <c r="G21" s="517"/>
      <c r="H21" s="517"/>
      <c r="I21" s="517"/>
      <c r="J21" s="517"/>
      <c r="K21" s="517"/>
      <c r="L21" s="517"/>
      <c r="M21" s="517"/>
      <c r="N21" s="517"/>
      <c r="O21" s="517"/>
      <c r="P21" s="518"/>
      <c r="Q21" s="126"/>
    </row>
    <row r="22" spans="2:17" ht="24.75" customHeight="1">
      <c r="B22" s="123"/>
      <c r="C22" s="516"/>
      <c r="D22" s="517"/>
      <c r="E22" s="517"/>
      <c r="F22" s="517"/>
      <c r="G22" s="517"/>
      <c r="H22" s="517"/>
      <c r="I22" s="517"/>
      <c r="J22" s="517"/>
      <c r="K22" s="517"/>
      <c r="L22" s="517"/>
      <c r="M22" s="517"/>
      <c r="N22" s="517"/>
      <c r="O22" s="517"/>
      <c r="P22" s="518"/>
      <c r="Q22" s="126"/>
    </row>
    <row r="23" spans="2:17" ht="24.75" customHeight="1">
      <c r="B23" s="123"/>
      <c r="C23" s="516"/>
      <c r="D23" s="517"/>
      <c r="E23" s="517"/>
      <c r="F23" s="517"/>
      <c r="G23" s="517"/>
      <c r="H23" s="517"/>
      <c r="I23" s="517"/>
      <c r="J23" s="517"/>
      <c r="K23" s="517"/>
      <c r="L23" s="517"/>
      <c r="M23" s="517"/>
      <c r="N23" s="517"/>
      <c r="O23" s="517"/>
      <c r="P23" s="518"/>
      <c r="Q23" s="126"/>
    </row>
    <row r="24" spans="2:17" ht="22.5" customHeight="1">
      <c r="B24" s="123"/>
      <c r="C24" s="516"/>
      <c r="D24" s="517"/>
      <c r="E24" s="517"/>
      <c r="F24" s="517"/>
      <c r="G24" s="517"/>
      <c r="H24" s="517"/>
      <c r="I24" s="517"/>
      <c r="J24" s="517"/>
      <c r="K24" s="517"/>
      <c r="L24" s="517"/>
      <c r="M24" s="517"/>
      <c r="N24" s="517"/>
      <c r="O24" s="517"/>
      <c r="P24" s="518"/>
      <c r="Q24" s="126"/>
    </row>
    <row r="25" spans="2:17" ht="22.5" customHeight="1">
      <c r="B25" s="123"/>
      <c r="C25" s="516"/>
      <c r="D25" s="517"/>
      <c r="E25" s="517"/>
      <c r="F25" s="517"/>
      <c r="G25" s="517"/>
      <c r="H25" s="517"/>
      <c r="I25" s="517"/>
      <c r="J25" s="517"/>
      <c r="K25" s="517"/>
      <c r="L25" s="517"/>
      <c r="M25" s="517"/>
      <c r="N25" s="517"/>
      <c r="O25" s="517"/>
      <c r="P25" s="518"/>
      <c r="Q25" s="126"/>
    </row>
    <row r="26" spans="2:17" ht="22.5" customHeight="1">
      <c r="B26" s="123"/>
      <c r="C26" s="516"/>
      <c r="D26" s="517"/>
      <c r="E26" s="517"/>
      <c r="F26" s="517"/>
      <c r="G26" s="517"/>
      <c r="H26" s="517"/>
      <c r="I26" s="517"/>
      <c r="J26" s="517"/>
      <c r="K26" s="517"/>
      <c r="L26" s="517"/>
      <c r="M26" s="517"/>
      <c r="N26" s="517"/>
      <c r="O26" s="517"/>
      <c r="P26" s="518"/>
      <c r="Q26" s="126"/>
    </row>
    <row r="27" spans="2:17" ht="22.5" customHeight="1">
      <c r="B27" s="123"/>
      <c r="C27" s="516"/>
      <c r="D27" s="517"/>
      <c r="E27" s="517"/>
      <c r="F27" s="517"/>
      <c r="G27" s="517"/>
      <c r="H27" s="517"/>
      <c r="I27" s="517"/>
      <c r="J27" s="517"/>
      <c r="K27" s="517"/>
      <c r="L27" s="517"/>
      <c r="M27" s="517"/>
      <c r="N27" s="517"/>
      <c r="O27" s="517"/>
      <c r="P27" s="518"/>
      <c r="Q27" s="126"/>
    </row>
    <row r="28" spans="2:17" ht="22.5" customHeight="1">
      <c r="B28" s="123"/>
      <c r="C28" s="516"/>
      <c r="D28" s="517"/>
      <c r="E28" s="517"/>
      <c r="F28" s="517"/>
      <c r="G28" s="517"/>
      <c r="H28" s="517"/>
      <c r="I28" s="517"/>
      <c r="J28" s="517"/>
      <c r="K28" s="517"/>
      <c r="L28" s="517"/>
      <c r="M28" s="517"/>
      <c r="N28" s="517"/>
      <c r="O28" s="517"/>
      <c r="P28" s="518"/>
      <c r="Q28" s="126"/>
    </row>
    <row r="29" spans="2:17" ht="22.5" customHeight="1">
      <c r="B29" s="123"/>
      <c r="C29" s="516"/>
      <c r="D29" s="517"/>
      <c r="E29" s="517"/>
      <c r="F29" s="517"/>
      <c r="G29" s="517"/>
      <c r="H29" s="517"/>
      <c r="I29" s="517"/>
      <c r="J29" s="517"/>
      <c r="K29" s="517"/>
      <c r="L29" s="517"/>
      <c r="M29" s="517"/>
      <c r="N29" s="517"/>
      <c r="O29" s="517"/>
      <c r="P29" s="518"/>
      <c r="Q29" s="126"/>
    </row>
    <row r="30" spans="2:17" ht="22.5" customHeight="1">
      <c r="B30" s="123"/>
      <c r="C30" s="516"/>
      <c r="D30" s="517"/>
      <c r="E30" s="517"/>
      <c r="F30" s="517"/>
      <c r="G30" s="517"/>
      <c r="H30" s="517"/>
      <c r="I30" s="517"/>
      <c r="J30" s="517"/>
      <c r="K30" s="517"/>
      <c r="L30" s="517"/>
      <c r="M30" s="517"/>
      <c r="N30" s="517"/>
      <c r="O30" s="517"/>
      <c r="P30" s="518"/>
      <c r="Q30" s="126"/>
    </row>
    <row r="31" spans="2:17" ht="22.5" customHeight="1">
      <c r="B31" s="123"/>
      <c r="C31" s="516"/>
      <c r="D31" s="517"/>
      <c r="E31" s="517"/>
      <c r="F31" s="517"/>
      <c r="G31" s="517"/>
      <c r="H31" s="517"/>
      <c r="I31" s="517"/>
      <c r="J31" s="517"/>
      <c r="K31" s="517"/>
      <c r="L31" s="517"/>
      <c r="M31" s="517"/>
      <c r="N31" s="517"/>
      <c r="O31" s="517"/>
      <c r="P31" s="518"/>
      <c r="Q31" s="126"/>
    </row>
    <row r="32" spans="2:17" ht="22.5" customHeight="1">
      <c r="B32" s="123"/>
      <c r="C32" s="516"/>
      <c r="D32" s="517"/>
      <c r="E32" s="517"/>
      <c r="F32" s="517"/>
      <c r="G32" s="517"/>
      <c r="H32" s="517"/>
      <c r="I32" s="517"/>
      <c r="J32" s="517"/>
      <c r="K32" s="517"/>
      <c r="L32" s="517"/>
      <c r="M32" s="517"/>
      <c r="N32" s="517"/>
      <c r="O32" s="517"/>
      <c r="P32" s="518"/>
      <c r="Q32" s="126"/>
    </row>
    <row r="33" spans="2:17" ht="22.5" customHeight="1">
      <c r="B33" s="123"/>
      <c r="C33" s="516"/>
      <c r="D33" s="517"/>
      <c r="E33" s="517"/>
      <c r="F33" s="517"/>
      <c r="G33" s="517"/>
      <c r="H33" s="517"/>
      <c r="I33" s="517"/>
      <c r="J33" s="517"/>
      <c r="K33" s="517"/>
      <c r="L33" s="517"/>
      <c r="M33" s="517"/>
      <c r="N33" s="517"/>
      <c r="O33" s="517"/>
      <c r="P33" s="518"/>
      <c r="Q33" s="126"/>
    </row>
    <row r="34" spans="2:17" ht="22.5" customHeight="1">
      <c r="B34" s="123"/>
      <c r="C34" s="519"/>
      <c r="D34" s="520"/>
      <c r="E34" s="520"/>
      <c r="F34" s="520"/>
      <c r="G34" s="520"/>
      <c r="H34" s="520"/>
      <c r="I34" s="520"/>
      <c r="J34" s="520"/>
      <c r="K34" s="520"/>
      <c r="L34" s="520"/>
      <c r="M34" s="520"/>
      <c r="N34" s="520"/>
      <c r="O34" s="520"/>
      <c r="P34" s="521"/>
      <c r="Q34" s="126"/>
    </row>
    <row r="35" spans="2:17" ht="22.5" customHeight="1">
      <c r="B35" s="123"/>
      <c r="C35" s="128" t="s">
        <v>126</v>
      </c>
      <c r="D35" s="127"/>
      <c r="E35" s="127"/>
      <c r="F35" s="128"/>
      <c r="G35" s="128"/>
      <c r="H35" s="128"/>
      <c r="I35" s="128"/>
      <c r="J35" s="128"/>
      <c r="K35" s="128"/>
      <c r="L35" s="128" t="s">
        <v>32</v>
      </c>
      <c r="M35" s="128"/>
      <c r="N35" s="128"/>
      <c r="O35" s="128"/>
      <c r="Q35" s="126"/>
    </row>
    <row r="36" spans="2:17" ht="22.5" customHeight="1">
      <c r="B36" s="123"/>
      <c r="C36" s="147" t="s">
        <v>132</v>
      </c>
      <c r="D36" s="148">
        <f>LEN(C9)</f>
        <v>0</v>
      </c>
      <c r="E36" s="149" t="s">
        <v>133</v>
      </c>
      <c r="G36" s="128"/>
      <c r="H36" s="128"/>
      <c r="I36" s="128"/>
      <c r="J36" s="128"/>
      <c r="K36" s="128"/>
      <c r="L36" s="128"/>
      <c r="M36" s="128"/>
      <c r="N36" s="128"/>
      <c r="O36" s="128"/>
      <c r="Q36" s="126"/>
    </row>
    <row r="37" spans="2:17" ht="10.5" customHeight="1">
      <c r="B37" s="123"/>
      <c r="D37" s="150"/>
      <c r="E37" s="150"/>
      <c r="F37" s="138"/>
      <c r="G37" s="138"/>
      <c r="H37" s="138"/>
      <c r="I37" s="138"/>
      <c r="J37" s="138"/>
      <c r="K37" s="138"/>
      <c r="L37" s="138"/>
      <c r="M37" s="138"/>
      <c r="N37" s="138"/>
      <c r="O37" s="138"/>
      <c r="P37" s="138"/>
      <c r="Q37" s="131"/>
    </row>
    <row r="38" spans="2:17" ht="6" customHeight="1">
      <c r="B38" s="132"/>
      <c r="C38" s="133"/>
      <c r="D38" s="133"/>
      <c r="E38" s="133"/>
      <c r="F38" s="133"/>
      <c r="G38" s="133"/>
      <c r="H38" s="134"/>
      <c r="I38" s="133"/>
      <c r="J38" s="133"/>
      <c r="K38" s="133"/>
      <c r="L38" s="134"/>
      <c r="M38" s="133"/>
      <c r="N38" s="133"/>
      <c r="O38" s="133"/>
      <c r="P38" s="133"/>
      <c r="Q38" s="135"/>
    </row>
  </sheetData>
  <sheetProtection/>
  <mergeCells count="5">
    <mergeCell ref="P1:Q2"/>
    <mergeCell ref="C2:E3"/>
    <mergeCell ref="B5:Q5"/>
    <mergeCell ref="C7:P8"/>
    <mergeCell ref="C9:P34"/>
  </mergeCells>
  <printOptions/>
  <pageMargins left="0.6299212598425197" right="0.4330708661417323" top="0.6299212598425197" bottom="0.4724409448818898" header="0.2362204724409449" footer="0.1968503937007874"/>
  <pageSetup fitToHeight="1" fitToWidth="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Q34"/>
  <sheetViews>
    <sheetView zoomScale="90" zoomScaleNormal="90" zoomScaleSheetLayoutView="100" zoomScalePageLayoutView="0" workbookViewId="0" topLeftCell="A1">
      <selection activeCell="T16" sqref="T16"/>
    </sheetView>
  </sheetViews>
  <sheetFormatPr defaultColWidth="9.00390625" defaultRowHeight="13.5"/>
  <cols>
    <col min="1" max="1" width="0.875" style="79" customWidth="1"/>
    <col min="2" max="2" width="2.50390625" style="79" customWidth="1"/>
    <col min="3" max="3" width="7.125" style="79" customWidth="1"/>
    <col min="4" max="7" width="6.125" style="79" customWidth="1"/>
    <col min="8" max="8" width="6.125" style="84" customWidth="1"/>
    <col min="9" max="11" width="6.125" style="79" customWidth="1"/>
    <col min="12" max="12" width="6.125" style="84" customWidth="1"/>
    <col min="13" max="16" width="6.125" style="79" customWidth="1"/>
    <col min="17" max="17" width="3.875" style="79" customWidth="1"/>
    <col min="18" max="16384" width="9.00390625" style="79" customWidth="1"/>
  </cols>
  <sheetData>
    <row r="1" spans="3:17" ht="17.25" customHeight="1">
      <c r="C1" s="165"/>
      <c r="D1" s="165"/>
      <c r="E1" s="165"/>
      <c r="F1" s="81"/>
      <c r="G1" s="81"/>
      <c r="H1" s="82"/>
      <c r="I1" s="82"/>
      <c r="J1" s="83"/>
      <c r="K1" s="83"/>
      <c r="L1" s="83"/>
      <c r="M1" s="81"/>
      <c r="N1" s="81"/>
      <c r="P1" s="423" t="s">
        <v>460</v>
      </c>
      <c r="Q1" s="423"/>
    </row>
    <row r="2" spans="3:17" ht="17.25" customHeight="1">
      <c r="C2" s="538"/>
      <c r="D2" s="538"/>
      <c r="E2" s="538"/>
      <c r="F2" s="81"/>
      <c r="G2" s="82"/>
      <c r="H2" s="83"/>
      <c r="I2" s="82"/>
      <c r="J2" s="83"/>
      <c r="K2" s="82"/>
      <c r="L2" s="83"/>
      <c r="M2" s="83"/>
      <c r="N2" s="83"/>
      <c r="P2" s="423"/>
      <c r="Q2" s="423"/>
    </row>
    <row r="3" spans="3:17" ht="3" customHeight="1">
      <c r="C3" s="538"/>
      <c r="D3" s="538"/>
      <c r="E3" s="538"/>
      <c r="F3" s="81"/>
      <c r="G3" s="82"/>
      <c r="H3" s="83"/>
      <c r="I3" s="82"/>
      <c r="J3" s="83"/>
      <c r="K3" s="82"/>
      <c r="L3" s="83"/>
      <c r="M3" s="83"/>
      <c r="N3" s="83"/>
      <c r="P3" s="83"/>
      <c r="Q3" s="83"/>
    </row>
    <row r="4" ht="9" customHeight="1"/>
    <row r="5" spans="2:17" ht="21" customHeight="1">
      <c r="B5" s="539" t="s">
        <v>166</v>
      </c>
      <c r="C5" s="540"/>
      <c r="D5" s="540"/>
      <c r="E5" s="540"/>
      <c r="F5" s="540"/>
      <c r="G5" s="540"/>
      <c r="H5" s="540"/>
      <c r="I5" s="540"/>
      <c r="J5" s="540"/>
      <c r="K5" s="540"/>
      <c r="L5" s="540"/>
      <c r="M5" s="540"/>
      <c r="N5" s="540"/>
      <c r="O5" s="540"/>
      <c r="P5" s="540"/>
      <c r="Q5" s="541"/>
    </row>
    <row r="6" spans="2:17" ht="21" customHeight="1">
      <c r="B6" s="166"/>
      <c r="C6" s="80" t="s">
        <v>491</v>
      </c>
      <c r="D6" s="156"/>
      <c r="E6" s="156"/>
      <c r="F6" s="156"/>
      <c r="G6" s="156"/>
      <c r="H6" s="156"/>
      <c r="I6" s="156"/>
      <c r="J6" s="156"/>
      <c r="K6" s="156"/>
      <c r="L6" s="156"/>
      <c r="M6" s="156"/>
      <c r="N6" s="156"/>
      <c r="O6" s="156"/>
      <c r="P6" s="156"/>
      <c r="Q6" s="167"/>
    </row>
    <row r="7" spans="2:17" ht="11.25" customHeight="1">
      <c r="B7" s="85"/>
      <c r="C7" s="542" t="s">
        <v>441</v>
      </c>
      <c r="D7" s="542"/>
      <c r="E7" s="542"/>
      <c r="F7" s="542"/>
      <c r="G7" s="542"/>
      <c r="H7" s="542"/>
      <c r="I7" s="542"/>
      <c r="J7" s="542"/>
      <c r="K7" s="542"/>
      <c r="L7" s="542"/>
      <c r="M7" s="542"/>
      <c r="N7" s="542"/>
      <c r="O7" s="542"/>
      <c r="P7" s="542"/>
      <c r="Q7" s="88"/>
    </row>
    <row r="8" spans="2:17" ht="142.5" customHeight="1">
      <c r="B8" s="85"/>
      <c r="C8" s="543"/>
      <c r="D8" s="543"/>
      <c r="E8" s="543"/>
      <c r="F8" s="543"/>
      <c r="G8" s="543"/>
      <c r="H8" s="543"/>
      <c r="I8" s="543"/>
      <c r="J8" s="543"/>
      <c r="K8" s="543"/>
      <c r="L8" s="543"/>
      <c r="M8" s="543"/>
      <c r="N8" s="543"/>
      <c r="O8" s="543"/>
      <c r="P8" s="543"/>
      <c r="Q8" s="88"/>
    </row>
    <row r="9" spans="2:17" ht="20.25" customHeight="1">
      <c r="B9" s="85"/>
      <c r="C9" s="544" t="s">
        <v>167</v>
      </c>
      <c r="D9" s="157"/>
      <c r="E9" s="158"/>
      <c r="F9" s="158"/>
      <c r="G9" s="158"/>
      <c r="H9" s="158"/>
      <c r="I9" s="158"/>
      <c r="J9" s="158"/>
      <c r="K9" s="158"/>
      <c r="L9" s="158"/>
      <c r="M9" s="168"/>
      <c r="N9" s="169" t="s">
        <v>168</v>
      </c>
      <c r="O9" s="158"/>
      <c r="P9" s="159"/>
      <c r="Q9" s="88"/>
    </row>
    <row r="10" spans="2:17" ht="24.75" customHeight="1">
      <c r="B10" s="85"/>
      <c r="C10" s="544"/>
      <c r="D10" s="89"/>
      <c r="E10" s="92"/>
      <c r="F10" s="92"/>
      <c r="G10" s="82"/>
      <c r="H10" s="92"/>
      <c r="I10" s="92"/>
      <c r="J10" s="92"/>
      <c r="K10" s="92"/>
      <c r="L10" s="170" t="s">
        <v>178</v>
      </c>
      <c r="M10" s="545">
        <f>3251+1082</f>
        <v>4333</v>
      </c>
      <c r="N10" s="545"/>
      <c r="O10" s="546"/>
      <c r="P10" s="94"/>
      <c r="Q10" s="88"/>
    </row>
    <row r="11" spans="2:17" ht="24.75" customHeight="1">
      <c r="B11" s="85"/>
      <c r="C11" s="544"/>
      <c r="D11" s="89"/>
      <c r="E11" s="92"/>
      <c r="F11" s="92"/>
      <c r="G11" s="82"/>
      <c r="H11" s="92"/>
      <c r="I11" s="92"/>
      <c r="J11" s="92"/>
      <c r="K11" s="92"/>
      <c r="L11" s="170" t="s">
        <v>179</v>
      </c>
      <c r="M11" s="545">
        <v>3260</v>
      </c>
      <c r="N11" s="545"/>
      <c r="O11" s="546"/>
      <c r="P11" s="94"/>
      <c r="Q11" s="88"/>
    </row>
    <row r="12" spans="2:17" ht="24.75" customHeight="1">
      <c r="B12" s="85"/>
      <c r="C12" s="544"/>
      <c r="D12" s="89"/>
      <c r="E12" s="92"/>
      <c r="F12" s="92"/>
      <c r="G12" s="82"/>
      <c r="H12" s="92"/>
      <c r="I12" s="92"/>
      <c r="J12" s="92"/>
      <c r="K12" s="92"/>
      <c r="L12" s="170" t="s">
        <v>180</v>
      </c>
      <c r="M12" s="545">
        <v>0</v>
      </c>
      <c r="N12" s="545"/>
      <c r="O12" s="546"/>
      <c r="P12" s="94"/>
      <c r="Q12" s="88"/>
    </row>
    <row r="13" spans="2:17" ht="24.75" customHeight="1">
      <c r="B13" s="85"/>
      <c r="C13" s="544"/>
      <c r="D13" s="89"/>
      <c r="E13" s="92" t="s">
        <v>181</v>
      </c>
      <c r="F13" s="92"/>
      <c r="G13" s="92"/>
      <c r="H13" s="92"/>
      <c r="I13" s="92"/>
      <c r="J13" s="92"/>
      <c r="K13" s="92"/>
      <c r="L13" s="92"/>
      <c r="M13" s="92"/>
      <c r="N13" s="92"/>
      <c r="O13" s="92"/>
      <c r="P13" s="94"/>
      <c r="Q13" s="88"/>
    </row>
    <row r="14" spans="2:17" ht="24.75" customHeight="1">
      <c r="B14" s="85"/>
      <c r="C14" s="544"/>
      <c r="D14" s="89" t="s">
        <v>169</v>
      </c>
      <c r="E14" s="92"/>
      <c r="F14" s="92"/>
      <c r="G14" s="92"/>
      <c r="H14" s="92"/>
      <c r="I14" s="92"/>
      <c r="J14" s="92"/>
      <c r="K14" s="92"/>
      <c r="L14" s="92"/>
      <c r="M14" s="92"/>
      <c r="N14" s="92"/>
      <c r="O14" s="92"/>
      <c r="P14" s="94"/>
      <c r="Q14" s="88"/>
    </row>
    <row r="15" spans="2:17" ht="24.75" customHeight="1">
      <c r="B15" s="85"/>
      <c r="C15" s="544"/>
      <c r="D15" s="89" t="s">
        <v>182</v>
      </c>
      <c r="E15" s="92"/>
      <c r="F15" s="92"/>
      <c r="G15" s="92"/>
      <c r="H15" s="92"/>
      <c r="I15" s="92"/>
      <c r="J15" s="92"/>
      <c r="K15" s="92"/>
      <c r="L15" s="92"/>
      <c r="M15" s="92"/>
      <c r="N15" s="92"/>
      <c r="O15" s="92"/>
      <c r="P15" s="94"/>
      <c r="Q15" s="88"/>
    </row>
    <row r="16" spans="2:17" ht="24.75" customHeight="1">
      <c r="B16" s="85"/>
      <c r="C16" s="544"/>
      <c r="D16" s="89" t="s">
        <v>170</v>
      </c>
      <c r="E16" s="92"/>
      <c r="F16" s="92"/>
      <c r="G16" s="92"/>
      <c r="H16" s="92"/>
      <c r="I16" s="92"/>
      <c r="J16" s="92"/>
      <c r="K16" s="92"/>
      <c r="L16" s="92"/>
      <c r="M16" s="92"/>
      <c r="N16" s="92"/>
      <c r="O16" s="92"/>
      <c r="P16" s="94"/>
      <c r="Q16" s="88"/>
    </row>
    <row r="17" spans="2:17" ht="24.75" customHeight="1">
      <c r="B17" s="85"/>
      <c r="C17" s="544"/>
      <c r="D17" s="89" t="s">
        <v>183</v>
      </c>
      <c r="E17" s="92"/>
      <c r="F17" s="92"/>
      <c r="G17" s="92"/>
      <c r="H17" s="547">
        <f>M10</f>
        <v>4333</v>
      </c>
      <c r="I17" s="547"/>
      <c r="J17" s="92" t="s">
        <v>184</v>
      </c>
      <c r="K17" s="547">
        <f>M11+M12</f>
        <v>3260</v>
      </c>
      <c r="L17" s="548"/>
      <c r="M17" s="92" t="s">
        <v>185</v>
      </c>
      <c r="N17" s="547">
        <f>M10</f>
        <v>4333</v>
      </c>
      <c r="O17" s="547"/>
      <c r="P17" s="94"/>
      <c r="Q17" s="88"/>
    </row>
    <row r="18" spans="2:17" ht="24.75" customHeight="1">
      <c r="B18" s="85"/>
      <c r="C18" s="544"/>
      <c r="D18" s="89"/>
      <c r="E18" s="92"/>
      <c r="F18" s="92"/>
      <c r="G18" s="92" t="s">
        <v>186</v>
      </c>
      <c r="H18" s="549">
        <f>(M10-(M11+M12))/M10</f>
        <v>0.24763443341795524</v>
      </c>
      <c r="I18" s="549"/>
      <c r="J18" s="92"/>
      <c r="K18" s="92"/>
      <c r="L18" s="92"/>
      <c r="M18" s="92"/>
      <c r="N18" s="92"/>
      <c r="O18" s="92"/>
      <c r="P18" s="94"/>
      <c r="Q18" s="88"/>
    </row>
    <row r="19" spans="2:17" ht="24.75" customHeight="1">
      <c r="B19" s="85"/>
      <c r="C19" s="544"/>
      <c r="D19" s="160"/>
      <c r="E19" s="161"/>
      <c r="F19" s="161"/>
      <c r="G19" s="161"/>
      <c r="H19" s="162"/>
      <c r="I19" s="161"/>
      <c r="J19" s="161"/>
      <c r="K19" s="161"/>
      <c r="L19" s="161"/>
      <c r="M19" s="161"/>
      <c r="N19" s="161"/>
      <c r="O19" s="161"/>
      <c r="P19" s="163"/>
      <c r="Q19" s="88"/>
    </row>
    <row r="20" spans="2:17" ht="20.25" customHeight="1">
      <c r="B20" s="85"/>
      <c r="C20" s="544" t="s">
        <v>171</v>
      </c>
      <c r="D20" s="157"/>
      <c r="E20" s="158"/>
      <c r="F20" s="158"/>
      <c r="G20" s="158"/>
      <c r="H20" s="158"/>
      <c r="I20" s="158"/>
      <c r="J20" s="158"/>
      <c r="K20" s="158"/>
      <c r="L20" s="158"/>
      <c r="M20" s="158"/>
      <c r="N20" s="158"/>
      <c r="O20" s="158"/>
      <c r="P20" s="159"/>
      <c r="Q20" s="88"/>
    </row>
    <row r="21" spans="2:17" ht="24.75" customHeight="1">
      <c r="B21" s="85"/>
      <c r="C21" s="544"/>
      <c r="D21" s="89"/>
      <c r="E21" s="92"/>
      <c r="F21" s="92"/>
      <c r="G21" s="82"/>
      <c r="H21" s="92"/>
      <c r="I21" s="92"/>
      <c r="J21" s="92"/>
      <c r="K21" s="92"/>
      <c r="L21" s="170" t="s">
        <v>178</v>
      </c>
      <c r="M21" s="550">
        <f>1625.5+558.5</f>
        <v>2184</v>
      </c>
      <c r="N21" s="550"/>
      <c r="O21" s="551"/>
      <c r="P21" s="94"/>
      <c r="Q21" s="88"/>
    </row>
    <row r="22" spans="2:17" ht="24.75" customHeight="1">
      <c r="B22" s="85"/>
      <c r="C22" s="544"/>
      <c r="D22" s="89"/>
      <c r="E22" s="92"/>
      <c r="F22" s="92"/>
      <c r="G22" s="82"/>
      <c r="H22" s="92"/>
      <c r="I22" s="92"/>
      <c r="J22" s="92"/>
      <c r="K22" s="92"/>
      <c r="L22" s="170" t="s">
        <v>179</v>
      </c>
      <c r="M22" s="550">
        <f>1711.47</f>
        <v>1711.47</v>
      </c>
      <c r="N22" s="550"/>
      <c r="O22" s="551"/>
      <c r="P22" s="94"/>
      <c r="Q22" s="88"/>
    </row>
    <row r="23" spans="2:17" ht="24.75" customHeight="1">
      <c r="B23" s="85"/>
      <c r="C23" s="544"/>
      <c r="D23" s="89"/>
      <c r="E23" s="92"/>
      <c r="F23" s="92"/>
      <c r="G23" s="82"/>
      <c r="H23" s="92"/>
      <c r="I23" s="92"/>
      <c r="J23" s="92"/>
      <c r="K23" s="92"/>
      <c r="L23" s="170" t="s">
        <v>180</v>
      </c>
      <c r="M23" s="550">
        <v>0</v>
      </c>
      <c r="N23" s="550"/>
      <c r="O23" s="551"/>
      <c r="P23" s="94"/>
      <c r="Q23" s="88"/>
    </row>
    <row r="24" spans="2:17" ht="24.75" customHeight="1">
      <c r="B24" s="85"/>
      <c r="C24" s="544"/>
      <c r="D24" s="89"/>
      <c r="E24" s="92" t="s">
        <v>181</v>
      </c>
      <c r="F24" s="92"/>
      <c r="G24" s="92"/>
      <c r="H24" s="92"/>
      <c r="I24" s="92"/>
      <c r="J24" s="92"/>
      <c r="K24" s="92"/>
      <c r="L24" s="92"/>
      <c r="M24" s="92"/>
      <c r="N24" s="92"/>
      <c r="O24" s="92"/>
      <c r="P24" s="94"/>
      <c r="Q24" s="88"/>
    </row>
    <row r="25" spans="2:17" ht="24.75" customHeight="1">
      <c r="B25" s="85"/>
      <c r="C25" s="544"/>
      <c r="D25" s="89" t="s">
        <v>169</v>
      </c>
      <c r="E25" s="92"/>
      <c r="F25" s="92"/>
      <c r="G25" s="92"/>
      <c r="H25" s="92"/>
      <c r="I25" s="92"/>
      <c r="J25" s="92"/>
      <c r="K25" s="92"/>
      <c r="L25" s="92"/>
      <c r="M25" s="92"/>
      <c r="N25" s="92"/>
      <c r="O25" s="92"/>
      <c r="P25" s="94"/>
      <c r="Q25" s="88"/>
    </row>
    <row r="26" spans="2:17" ht="24.75" customHeight="1">
      <c r="B26" s="85"/>
      <c r="C26" s="544"/>
      <c r="D26" s="89" t="s">
        <v>182</v>
      </c>
      <c r="E26" s="92"/>
      <c r="F26" s="92"/>
      <c r="G26" s="92"/>
      <c r="H26" s="92"/>
      <c r="I26" s="92"/>
      <c r="J26" s="92"/>
      <c r="K26" s="92"/>
      <c r="L26" s="92"/>
      <c r="M26" s="92"/>
      <c r="N26" s="92"/>
      <c r="O26" s="92"/>
      <c r="P26" s="94"/>
      <c r="Q26" s="88"/>
    </row>
    <row r="27" spans="2:17" ht="24.75" customHeight="1">
      <c r="B27" s="85"/>
      <c r="C27" s="544"/>
      <c r="D27" s="89" t="s">
        <v>170</v>
      </c>
      <c r="E27" s="92"/>
      <c r="F27" s="92"/>
      <c r="G27" s="92"/>
      <c r="H27" s="92"/>
      <c r="I27" s="92"/>
      <c r="J27" s="92"/>
      <c r="K27" s="92"/>
      <c r="L27" s="92"/>
      <c r="M27" s="92"/>
      <c r="N27" s="92"/>
      <c r="O27" s="92"/>
      <c r="P27" s="94"/>
      <c r="Q27" s="88"/>
    </row>
    <row r="28" spans="2:17" ht="24.75" customHeight="1">
      <c r="B28" s="85"/>
      <c r="C28" s="544"/>
      <c r="D28" s="89" t="s">
        <v>183</v>
      </c>
      <c r="E28" s="92"/>
      <c r="F28" s="92"/>
      <c r="G28" s="92"/>
      <c r="H28" s="547">
        <f>M21</f>
        <v>2184</v>
      </c>
      <c r="I28" s="547"/>
      <c r="J28" s="92" t="s">
        <v>187</v>
      </c>
      <c r="K28" s="547">
        <f>M22+M23</f>
        <v>1711.47</v>
      </c>
      <c r="L28" s="548"/>
      <c r="M28" s="92" t="s">
        <v>185</v>
      </c>
      <c r="N28" s="547">
        <f>M21</f>
        <v>2184</v>
      </c>
      <c r="O28" s="547"/>
      <c r="P28" s="94"/>
      <c r="Q28" s="88"/>
    </row>
    <row r="29" spans="2:17" ht="24.75" customHeight="1">
      <c r="B29" s="85"/>
      <c r="C29" s="544"/>
      <c r="D29" s="89"/>
      <c r="E29" s="92"/>
      <c r="F29" s="92"/>
      <c r="G29" s="92" t="s">
        <v>186</v>
      </c>
      <c r="H29" s="549">
        <f>(M21-(M22+M23))/M21</f>
        <v>0.2163598901098901</v>
      </c>
      <c r="I29" s="549"/>
      <c r="J29" s="92"/>
      <c r="K29" s="92"/>
      <c r="L29" s="92"/>
      <c r="M29" s="92"/>
      <c r="N29" s="92"/>
      <c r="O29" s="92"/>
      <c r="P29" s="94"/>
      <c r="Q29" s="88"/>
    </row>
    <row r="30" spans="2:17" ht="24.75" customHeight="1">
      <c r="B30" s="85"/>
      <c r="C30" s="544"/>
      <c r="D30" s="160"/>
      <c r="E30" s="161"/>
      <c r="F30" s="161"/>
      <c r="G30" s="161"/>
      <c r="H30" s="162"/>
      <c r="I30" s="161"/>
      <c r="J30" s="161"/>
      <c r="K30" s="161"/>
      <c r="L30" s="161"/>
      <c r="M30" s="161"/>
      <c r="N30" s="161"/>
      <c r="O30" s="161"/>
      <c r="P30" s="163"/>
      <c r="Q30" s="88"/>
    </row>
    <row r="31" spans="2:17" ht="22.5" customHeight="1">
      <c r="B31" s="85"/>
      <c r="C31" s="171"/>
      <c r="D31" s="172"/>
      <c r="E31" s="172"/>
      <c r="F31" s="171"/>
      <c r="G31" s="171"/>
      <c r="H31" s="171"/>
      <c r="I31" s="171"/>
      <c r="J31" s="171"/>
      <c r="K31" s="171"/>
      <c r="L31" s="103"/>
      <c r="M31" s="171"/>
      <c r="N31" s="171"/>
      <c r="O31" s="171"/>
      <c r="P31" s="81"/>
      <c r="Q31" s="88"/>
    </row>
    <row r="32" spans="2:17" ht="12" customHeight="1">
      <c r="B32" s="85"/>
      <c r="C32" s="173"/>
      <c r="D32" s="174"/>
      <c r="E32" s="164"/>
      <c r="F32" s="92"/>
      <c r="G32" s="171"/>
      <c r="H32" s="171"/>
      <c r="I32" s="171"/>
      <c r="J32" s="171"/>
      <c r="K32" s="171"/>
      <c r="L32" s="171"/>
      <c r="M32" s="171"/>
      <c r="N32" s="171"/>
      <c r="O32" s="171"/>
      <c r="P32" s="81"/>
      <c r="Q32" s="88"/>
    </row>
    <row r="33" spans="2:17" ht="10.5" customHeight="1">
      <c r="B33" s="85"/>
      <c r="C33" s="81"/>
      <c r="D33" s="175"/>
      <c r="E33" s="175"/>
      <c r="F33" s="87"/>
      <c r="G33" s="87"/>
      <c r="H33" s="87"/>
      <c r="I33" s="87"/>
      <c r="J33" s="87"/>
      <c r="K33" s="87"/>
      <c r="L33" s="87"/>
      <c r="M33" s="87"/>
      <c r="N33" s="87"/>
      <c r="O33" s="87"/>
      <c r="P33" s="87"/>
      <c r="Q33" s="109"/>
    </row>
    <row r="34" spans="2:17" ht="6" customHeight="1">
      <c r="B34" s="110"/>
      <c r="C34" s="111"/>
      <c r="D34" s="111"/>
      <c r="E34" s="111"/>
      <c r="F34" s="111"/>
      <c r="G34" s="111"/>
      <c r="H34" s="112"/>
      <c r="I34" s="111"/>
      <c r="J34" s="111"/>
      <c r="K34" s="111"/>
      <c r="L34" s="112"/>
      <c r="M34" s="111"/>
      <c r="N34" s="111"/>
      <c r="O34" s="111"/>
      <c r="P34" s="111"/>
      <c r="Q34" s="113"/>
    </row>
  </sheetData>
  <sheetProtection/>
  <mergeCells count="20">
    <mergeCell ref="N17:O17"/>
    <mergeCell ref="H18:I18"/>
    <mergeCell ref="C20:C30"/>
    <mergeCell ref="M21:O21"/>
    <mergeCell ref="M22:O22"/>
    <mergeCell ref="M23:O23"/>
    <mergeCell ref="H28:I28"/>
    <mergeCell ref="K28:L28"/>
    <mergeCell ref="N28:O28"/>
    <mergeCell ref="H29:I29"/>
    <mergeCell ref="P1:Q2"/>
    <mergeCell ref="C2:E3"/>
    <mergeCell ref="B5:Q5"/>
    <mergeCell ref="C7:P8"/>
    <mergeCell ref="C9:C19"/>
    <mergeCell ref="M10:O10"/>
    <mergeCell ref="M11:O11"/>
    <mergeCell ref="M12:O12"/>
    <mergeCell ref="H17:I17"/>
    <mergeCell ref="K17:L17"/>
  </mergeCells>
  <printOptions/>
  <pageMargins left="0.6299212598425197" right="0.4330708661417323" top="0.6299212598425197" bottom="0.4724409448818898" header="0.2362204724409449" footer="0.1968503937007874"/>
  <pageSetup fitToHeight="1" fitToWidth="1" horizontalDpi="300" verticalDpi="300" orientation="portrait" paperSize="9" scale="99"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dimension ref="B1:AA119"/>
  <sheetViews>
    <sheetView zoomScaleSheetLayoutView="80" workbookViewId="0" topLeftCell="A1">
      <selection activeCell="D6" sqref="D6"/>
    </sheetView>
  </sheetViews>
  <sheetFormatPr defaultColWidth="9.00390625" defaultRowHeight="13.5"/>
  <cols>
    <col min="1" max="1" width="0.5" style="169" customWidth="1"/>
    <col min="2" max="2" width="4.875" style="169" customWidth="1"/>
    <col min="3" max="3" width="32.50390625" style="169" customWidth="1"/>
    <col min="4" max="4" width="26.25390625" style="169" customWidth="1"/>
    <col min="5" max="17" width="8.00390625" style="169" customWidth="1"/>
    <col min="18" max="22" width="9.00390625" style="169" customWidth="1"/>
    <col min="23" max="16384" width="9.00390625" style="169" customWidth="1"/>
  </cols>
  <sheetData>
    <row r="1" spans="3:17" ht="19.5" customHeight="1">
      <c r="C1" s="176" t="s">
        <v>188</v>
      </c>
      <c r="D1" s="177"/>
      <c r="N1" s="561" t="s">
        <v>406</v>
      </c>
      <c r="O1" s="562"/>
      <c r="P1" s="563" t="s">
        <v>173</v>
      </c>
      <c r="Q1" s="563"/>
    </row>
    <row r="2" spans="2:17" ht="12.75">
      <c r="B2" s="178"/>
      <c r="C2" s="179"/>
      <c r="D2" s="179" t="s">
        <v>189</v>
      </c>
      <c r="E2" s="179"/>
      <c r="F2" s="179"/>
      <c r="G2" s="180"/>
      <c r="H2" s="180"/>
      <c r="I2" s="181" t="s">
        <v>190</v>
      </c>
      <c r="J2" s="179"/>
      <c r="K2" s="179" t="s">
        <v>191</v>
      </c>
      <c r="L2" s="179"/>
      <c r="M2" s="179"/>
      <c r="N2" s="179"/>
      <c r="O2" s="179"/>
      <c r="P2" s="179"/>
      <c r="Q2" s="182"/>
    </row>
    <row r="3" spans="2:17" ht="13.5" thickBot="1">
      <c r="B3" s="183"/>
      <c r="C3" s="184"/>
      <c r="D3" s="184"/>
      <c r="E3" s="184"/>
      <c r="F3" s="184"/>
      <c r="G3" s="185"/>
      <c r="H3" s="185"/>
      <c r="I3" s="186"/>
      <c r="J3" s="184"/>
      <c r="K3" s="184"/>
      <c r="L3" s="184"/>
      <c r="M3" s="184"/>
      <c r="N3" s="184"/>
      <c r="O3" s="184"/>
      <c r="P3" s="184"/>
      <c r="Q3" s="187"/>
    </row>
    <row r="4" spans="2:17" ht="21" thickBot="1">
      <c r="B4" s="183"/>
      <c r="C4" s="188"/>
      <c r="D4" s="185"/>
      <c r="E4" s="185"/>
      <c r="F4" s="184"/>
      <c r="G4" s="185"/>
      <c r="H4" s="185"/>
      <c r="I4" s="189" t="s">
        <v>192</v>
      </c>
      <c r="J4" s="184"/>
      <c r="K4" s="190" t="s">
        <v>193</v>
      </c>
      <c r="L4" s="191"/>
      <c r="M4" s="184"/>
      <c r="N4" s="184"/>
      <c r="O4" s="188" t="s">
        <v>407</v>
      </c>
      <c r="P4" s="192">
        <f>Q39</f>
        <v>3251.0519999999997</v>
      </c>
      <c r="Q4" s="187" t="s">
        <v>194</v>
      </c>
    </row>
    <row r="5" spans="2:17" ht="21" thickBot="1">
      <c r="B5" s="183"/>
      <c r="C5" s="188" t="s">
        <v>195</v>
      </c>
      <c r="D5" s="192">
        <f>Q44</f>
        <v>3259.9507389162563</v>
      </c>
      <c r="E5" s="184" t="s">
        <v>194</v>
      </c>
      <c r="F5" s="184"/>
      <c r="G5" s="185"/>
      <c r="H5" s="185"/>
      <c r="I5" s="186"/>
      <c r="J5" s="184"/>
      <c r="K5" s="184"/>
      <c r="L5" s="184"/>
      <c r="M5" s="184"/>
      <c r="N5" s="184"/>
      <c r="O5" s="184"/>
      <c r="P5" s="184"/>
      <c r="Q5" s="187"/>
    </row>
    <row r="6" spans="2:17" ht="20.25" customHeight="1" thickBot="1">
      <c r="B6" s="183"/>
      <c r="C6" s="184"/>
      <c r="D6" s="193" t="s">
        <v>196</v>
      </c>
      <c r="E6" s="184"/>
      <c r="F6" s="184"/>
      <c r="G6" s="185"/>
      <c r="H6" s="185"/>
      <c r="I6" s="189" t="s">
        <v>197</v>
      </c>
      <c r="J6" s="184"/>
      <c r="K6" s="190" t="s">
        <v>198</v>
      </c>
      <c r="L6" s="191"/>
      <c r="M6" s="184"/>
      <c r="N6" s="184"/>
      <c r="O6" s="185"/>
      <c r="P6" s="185"/>
      <c r="Q6" s="194"/>
    </row>
    <row r="7" spans="2:17" ht="21" thickBot="1">
      <c r="B7" s="183"/>
      <c r="C7" s="184"/>
      <c r="D7" s="184" t="s">
        <v>199</v>
      </c>
      <c r="E7" s="184"/>
      <c r="F7" s="184"/>
      <c r="G7" s="185"/>
      <c r="H7" s="185"/>
      <c r="I7" s="186"/>
      <c r="J7" s="184"/>
      <c r="K7" s="184"/>
      <c r="L7" s="184"/>
      <c r="M7" s="184"/>
      <c r="N7" s="184"/>
      <c r="O7" s="188" t="s">
        <v>200</v>
      </c>
      <c r="P7" s="192">
        <f>Q43</f>
        <v>1003.0876446069146</v>
      </c>
      <c r="Q7" s="187" t="s">
        <v>194</v>
      </c>
    </row>
    <row r="8" spans="2:17" ht="21" customHeight="1" thickBot="1">
      <c r="B8" s="183"/>
      <c r="C8" s="195" t="s">
        <v>201</v>
      </c>
      <c r="D8" s="184"/>
      <c r="E8" s="184"/>
      <c r="F8" s="184"/>
      <c r="G8" s="185"/>
      <c r="H8" s="185"/>
      <c r="I8" s="189" t="s">
        <v>202</v>
      </c>
      <c r="J8" s="184"/>
      <c r="K8" s="190" t="s">
        <v>203</v>
      </c>
      <c r="L8" s="191"/>
      <c r="M8" s="184"/>
      <c r="N8" s="184"/>
      <c r="O8" s="184"/>
      <c r="P8" s="184"/>
      <c r="Q8" s="187"/>
    </row>
    <row r="9" spans="2:17" ht="15" thickBot="1">
      <c r="B9" s="183"/>
      <c r="C9" s="184"/>
      <c r="D9" s="196" t="s">
        <v>204</v>
      </c>
      <c r="E9" s="184"/>
      <c r="F9" s="184"/>
      <c r="G9" s="184"/>
      <c r="H9" s="184"/>
      <c r="I9" s="184"/>
      <c r="J9" s="184"/>
      <c r="K9" s="184"/>
      <c r="L9" s="184"/>
      <c r="M9" s="184"/>
      <c r="N9" s="184"/>
      <c r="O9" s="184"/>
      <c r="P9" s="184"/>
      <c r="Q9" s="187"/>
    </row>
    <row r="10" spans="2:17" ht="18">
      <c r="B10" s="183"/>
      <c r="C10" s="188" t="s">
        <v>205</v>
      </c>
      <c r="D10" s="192">
        <f>Q45</f>
        <v>0</v>
      </c>
      <c r="E10" s="184" t="s">
        <v>194</v>
      </c>
      <c r="F10" s="184"/>
      <c r="G10" s="184"/>
      <c r="H10" s="184"/>
      <c r="I10" s="184"/>
      <c r="J10" s="184"/>
      <c r="K10" s="184"/>
      <c r="L10" s="184"/>
      <c r="M10" s="184"/>
      <c r="N10" s="184"/>
      <c r="O10" s="184"/>
      <c r="P10" s="184"/>
      <c r="Q10" s="187"/>
    </row>
    <row r="11" spans="2:17" ht="5.25" customHeight="1">
      <c r="B11" s="183"/>
      <c r="C11" s="188"/>
      <c r="D11" s="192"/>
      <c r="E11" s="184"/>
      <c r="F11" s="184"/>
      <c r="G11" s="184"/>
      <c r="H11" s="184"/>
      <c r="I11" s="184"/>
      <c r="J11" s="184"/>
      <c r="K11" s="184"/>
      <c r="L11" s="184"/>
      <c r="M11" s="184"/>
      <c r="N11" s="184"/>
      <c r="O11" s="184"/>
      <c r="P11" s="184"/>
      <c r="Q11" s="187"/>
    </row>
    <row r="12" spans="2:17" ht="14.25">
      <c r="B12" s="197" t="s">
        <v>206</v>
      </c>
      <c r="C12" s="198" t="s">
        <v>207</v>
      </c>
      <c r="D12" s="192"/>
      <c r="E12" s="184"/>
      <c r="F12" s="184"/>
      <c r="G12" s="184"/>
      <c r="H12" s="184"/>
      <c r="I12" s="184"/>
      <c r="J12" s="184"/>
      <c r="K12" s="184"/>
      <c r="L12" s="184"/>
      <c r="M12" s="184"/>
      <c r="N12" s="184"/>
      <c r="O12" s="184"/>
      <c r="P12" s="184"/>
      <c r="Q12" s="187"/>
    </row>
    <row r="13" spans="2:17" ht="14.25">
      <c r="B13" s="197"/>
      <c r="C13" s="198" t="s">
        <v>408</v>
      </c>
      <c r="D13" s="199"/>
      <c r="E13" s="199"/>
      <c r="F13" s="199"/>
      <c r="G13" s="199"/>
      <c r="H13" s="199"/>
      <c r="I13" s="199"/>
      <c r="J13" s="199"/>
      <c r="K13" s="199"/>
      <c r="L13" s="199"/>
      <c r="M13" s="199"/>
      <c r="N13" s="199"/>
      <c r="O13" s="199"/>
      <c r="P13" s="199"/>
      <c r="Q13" s="200"/>
    </row>
    <row r="14" spans="2:17" ht="12.75">
      <c r="B14" s="201"/>
      <c r="C14" s="202" t="s">
        <v>209</v>
      </c>
      <c r="D14" s="203"/>
      <c r="E14" s="203"/>
      <c r="F14" s="203"/>
      <c r="G14" s="203"/>
      <c r="H14" s="203"/>
      <c r="I14" s="203"/>
      <c r="J14" s="203"/>
      <c r="K14" s="203"/>
      <c r="L14" s="203"/>
      <c r="M14" s="203"/>
      <c r="N14" s="203"/>
      <c r="O14" s="203"/>
      <c r="P14" s="203"/>
      <c r="Q14" s="204"/>
    </row>
    <row r="15" spans="2:17" ht="12.75">
      <c r="B15" s="205"/>
      <c r="C15" s="206"/>
      <c r="D15" s="205"/>
      <c r="E15" s="205"/>
      <c r="F15" s="205"/>
      <c r="G15" s="205"/>
      <c r="H15" s="205"/>
      <c r="I15" s="205"/>
      <c r="J15" s="205"/>
      <c r="K15" s="205"/>
      <c r="L15" s="205"/>
      <c r="M15" s="205"/>
      <c r="N15" s="205"/>
      <c r="O15" s="205"/>
      <c r="P15" s="205"/>
      <c r="Q15" s="205"/>
    </row>
    <row r="16" spans="3:17" ht="12.75">
      <c r="C16" s="177" t="s">
        <v>210</v>
      </c>
      <c r="D16" s="207" t="s">
        <v>211</v>
      </c>
      <c r="H16" s="177"/>
      <c r="I16" s="177"/>
      <c r="J16" s="177"/>
      <c r="K16" s="177"/>
      <c r="L16" s="177"/>
      <c r="M16" s="177"/>
      <c r="N16" s="177"/>
      <c r="O16" s="177"/>
      <c r="P16" s="177"/>
      <c r="Q16" s="177"/>
    </row>
    <row r="17" spans="3:17" ht="12.75">
      <c r="C17" s="564" t="s">
        <v>212</v>
      </c>
      <c r="D17" s="565"/>
      <c r="E17" s="208" t="s">
        <v>213</v>
      </c>
      <c r="F17" s="208" t="s">
        <v>214</v>
      </c>
      <c r="G17" s="208" t="s">
        <v>215</v>
      </c>
      <c r="H17" s="208" t="s">
        <v>216</v>
      </c>
      <c r="I17" s="208" t="s">
        <v>217</v>
      </c>
      <c r="J17" s="208" t="s">
        <v>218</v>
      </c>
      <c r="K17" s="208" t="s">
        <v>219</v>
      </c>
      <c r="L17" s="208" t="s">
        <v>220</v>
      </c>
      <c r="M17" s="208" t="s">
        <v>221</v>
      </c>
      <c r="N17" s="208" t="s">
        <v>222</v>
      </c>
      <c r="O17" s="208" t="s">
        <v>223</v>
      </c>
      <c r="P17" s="208" t="s">
        <v>224</v>
      </c>
      <c r="Q17" s="209" t="s">
        <v>225</v>
      </c>
    </row>
    <row r="18" spans="3:17" ht="12.75">
      <c r="C18" s="566"/>
      <c r="D18" s="567"/>
      <c r="E18" s="210" t="s">
        <v>226</v>
      </c>
      <c r="F18" s="210" t="s">
        <v>226</v>
      </c>
      <c r="G18" s="210" t="s">
        <v>226</v>
      </c>
      <c r="H18" s="210" t="s">
        <v>226</v>
      </c>
      <c r="I18" s="210" t="s">
        <v>226</v>
      </c>
      <c r="J18" s="210" t="s">
        <v>226</v>
      </c>
      <c r="K18" s="210" t="s">
        <v>226</v>
      </c>
      <c r="L18" s="210" t="s">
        <v>226</v>
      </c>
      <c r="M18" s="210" t="s">
        <v>226</v>
      </c>
      <c r="N18" s="210" t="s">
        <v>226</v>
      </c>
      <c r="O18" s="210" t="s">
        <v>226</v>
      </c>
      <c r="P18" s="210" t="s">
        <v>226</v>
      </c>
      <c r="Q18" s="211"/>
    </row>
    <row r="19" spans="3:17" ht="12.75">
      <c r="C19" s="212" t="s">
        <v>227</v>
      </c>
      <c r="D19" s="212" t="s">
        <v>409</v>
      </c>
      <c r="E19" s="213">
        <f>1000*2*700/1000</f>
        <v>1400</v>
      </c>
      <c r="F19" s="213">
        <f>1000*1*700/1000</f>
        <v>700</v>
      </c>
      <c r="G19" s="213">
        <f>1000*1*700/1000</f>
        <v>700</v>
      </c>
      <c r="H19" s="213">
        <f>1000*2*700/1000</f>
        <v>1400</v>
      </c>
      <c r="I19" s="213">
        <f>1000*2*700/1000</f>
        <v>1400</v>
      </c>
      <c r="J19" s="213">
        <f>1000*2*700/1000</f>
        <v>1400</v>
      </c>
      <c r="K19" s="213">
        <f>1000*1*700/1000</f>
        <v>700</v>
      </c>
      <c r="L19" s="213">
        <f>1000*1*700/1000</f>
        <v>700</v>
      </c>
      <c r="M19" s="213">
        <f>1000*1*700/1000</f>
        <v>700</v>
      </c>
      <c r="N19" s="213">
        <f>1000*2*700/1000</f>
        <v>1400</v>
      </c>
      <c r="O19" s="213">
        <f>1000*2*700/1000</f>
        <v>1400</v>
      </c>
      <c r="P19" s="213">
        <f>1000*2*700/1000</f>
        <v>1400</v>
      </c>
      <c r="Q19" s="214">
        <f aca="true" t="shared" si="0" ref="Q19:Q25">SUM(E19:P19)</f>
        <v>13300</v>
      </c>
    </row>
    <row r="20" spans="3:17" ht="12.75">
      <c r="C20" s="212" t="s">
        <v>228</v>
      </c>
      <c r="D20" s="212" t="s">
        <v>175</v>
      </c>
      <c r="E20" s="213">
        <f>1000*2*0.03*700/1000</f>
        <v>42</v>
      </c>
      <c r="F20" s="213">
        <f>1000*1*0.03*700/1000</f>
        <v>21</v>
      </c>
      <c r="G20" s="213">
        <f>1000*1*0.03*700/1000</f>
        <v>21</v>
      </c>
      <c r="H20" s="213">
        <f>1000*2*0.03*700/1000</f>
        <v>42</v>
      </c>
      <c r="I20" s="213">
        <f>1000*2*0.03*700/1000</f>
        <v>42</v>
      </c>
      <c r="J20" s="213">
        <f>1000*2*0.03*700/1000</f>
        <v>42</v>
      </c>
      <c r="K20" s="213">
        <f>1000*1*0.03*700/1000</f>
        <v>21</v>
      </c>
      <c r="L20" s="213">
        <f>1000*1*0.03*700/1000</f>
        <v>21</v>
      </c>
      <c r="M20" s="213">
        <f>1000*1*0.03*700/1000</f>
        <v>21</v>
      </c>
      <c r="N20" s="213">
        <f>1000*2*0.03*700/1000</f>
        <v>42</v>
      </c>
      <c r="O20" s="213">
        <f>1000*2*0.03*700/1000</f>
        <v>42</v>
      </c>
      <c r="P20" s="213">
        <f>1000*2*0.03*700/1000</f>
        <v>42</v>
      </c>
      <c r="Q20" s="214">
        <f t="shared" si="0"/>
        <v>399</v>
      </c>
    </row>
    <row r="21" spans="3:17" ht="12.75">
      <c r="C21" s="212" t="s">
        <v>229</v>
      </c>
      <c r="D21" s="212" t="s">
        <v>230</v>
      </c>
      <c r="E21" s="213">
        <f aca="true" t="shared" si="1" ref="E21:P21">E19*3600/1000/(0.42)</f>
        <v>12000</v>
      </c>
      <c r="F21" s="213">
        <f t="shared" si="1"/>
        <v>6000</v>
      </c>
      <c r="G21" s="213">
        <f t="shared" si="1"/>
        <v>6000</v>
      </c>
      <c r="H21" s="213">
        <f t="shared" si="1"/>
        <v>12000</v>
      </c>
      <c r="I21" s="213">
        <f t="shared" si="1"/>
        <v>12000</v>
      </c>
      <c r="J21" s="213">
        <f t="shared" si="1"/>
        <v>12000</v>
      </c>
      <c r="K21" s="213">
        <f t="shared" si="1"/>
        <v>6000</v>
      </c>
      <c r="L21" s="213">
        <f t="shared" si="1"/>
        <v>6000</v>
      </c>
      <c r="M21" s="213">
        <f t="shared" si="1"/>
        <v>6000</v>
      </c>
      <c r="N21" s="213">
        <f t="shared" si="1"/>
        <v>12000</v>
      </c>
      <c r="O21" s="213">
        <f t="shared" si="1"/>
        <v>12000</v>
      </c>
      <c r="P21" s="213">
        <f t="shared" si="1"/>
        <v>12000</v>
      </c>
      <c r="Q21" s="214">
        <f t="shared" si="0"/>
        <v>114000</v>
      </c>
    </row>
    <row r="22" spans="3:17" ht="12.75">
      <c r="C22" s="212" t="s">
        <v>231</v>
      </c>
      <c r="D22" s="212" t="s">
        <v>232</v>
      </c>
      <c r="E22" s="213">
        <f>E21*0.15</f>
        <v>1800</v>
      </c>
      <c r="F22" s="213">
        <f aca="true" t="shared" si="2" ref="F22:P22">F21*0.15</f>
        <v>900</v>
      </c>
      <c r="G22" s="213">
        <f t="shared" si="2"/>
        <v>900</v>
      </c>
      <c r="H22" s="213">
        <f t="shared" si="2"/>
        <v>1800</v>
      </c>
      <c r="I22" s="213">
        <f t="shared" si="2"/>
        <v>1800</v>
      </c>
      <c r="J22" s="213">
        <f t="shared" si="2"/>
        <v>1800</v>
      </c>
      <c r="K22" s="213">
        <f t="shared" si="2"/>
        <v>900</v>
      </c>
      <c r="L22" s="213">
        <f t="shared" si="2"/>
        <v>900</v>
      </c>
      <c r="M22" s="213">
        <f t="shared" si="2"/>
        <v>900</v>
      </c>
      <c r="N22" s="213">
        <f t="shared" si="2"/>
        <v>1800</v>
      </c>
      <c r="O22" s="213">
        <f t="shared" si="2"/>
        <v>1800</v>
      </c>
      <c r="P22" s="213">
        <f t="shared" si="2"/>
        <v>1800</v>
      </c>
      <c r="Q22" s="214">
        <f t="shared" si="0"/>
        <v>17100</v>
      </c>
    </row>
    <row r="23" spans="3:17" ht="12.75">
      <c r="C23" s="212" t="s">
        <v>233</v>
      </c>
      <c r="D23" s="212" t="s">
        <v>176</v>
      </c>
      <c r="E23" s="213">
        <v>0</v>
      </c>
      <c r="F23" s="213">
        <f aca="true" t="shared" si="3" ref="F23:M23">F21*0.15</f>
        <v>900</v>
      </c>
      <c r="G23" s="213">
        <f t="shared" si="3"/>
        <v>900</v>
      </c>
      <c r="H23" s="213">
        <f t="shared" si="3"/>
        <v>1800</v>
      </c>
      <c r="I23" s="213">
        <f t="shared" si="3"/>
        <v>1800</v>
      </c>
      <c r="J23" s="213">
        <f t="shared" si="3"/>
        <v>1800</v>
      </c>
      <c r="K23" s="213">
        <f t="shared" si="3"/>
        <v>900</v>
      </c>
      <c r="L23" s="213">
        <f t="shared" si="3"/>
        <v>900</v>
      </c>
      <c r="M23" s="213">
        <f t="shared" si="3"/>
        <v>900</v>
      </c>
      <c r="N23" s="213">
        <v>0</v>
      </c>
      <c r="O23" s="213">
        <v>0</v>
      </c>
      <c r="P23" s="213">
        <v>0</v>
      </c>
      <c r="Q23" s="214">
        <f t="shared" si="0"/>
        <v>9900</v>
      </c>
    </row>
    <row r="24" spans="3:17" ht="12.75">
      <c r="C24" s="212" t="s">
        <v>234</v>
      </c>
      <c r="D24" s="212" t="s">
        <v>177</v>
      </c>
      <c r="E24" s="213">
        <f>E21*0.15*0.8</f>
        <v>1440</v>
      </c>
      <c r="F24" s="213">
        <v>0</v>
      </c>
      <c r="G24" s="213">
        <v>0</v>
      </c>
      <c r="H24" s="213">
        <v>0</v>
      </c>
      <c r="I24" s="213">
        <v>0</v>
      </c>
      <c r="J24" s="213">
        <v>0</v>
      </c>
      <c r="K24" s="213">
        <v>0</v>
      </c>
      <c r="L24" s="213">
        <v>0</v>
      </c>
      <c r="M24" s="213">
        <v>0</v>
      </c>
      <c r="N24" s="213">
        <f>N21*0.15*0.8</f>
        <v>1440</v>
      </c>
      <c r="O24" s="213">
        <f>O21*0.15*0.8</f>
        <v>1440</v>
      </c>
      <c r="P24" s="213">
        <f>P21*0.15*0.8</f>
        <v>1440</v>
      </c>
      <c r="Q24" s="214">
        <f t="shared" si="0"/>
        <v>5760</v>
      </c>
    </row>
    <row r="25" spans="3:17" ht="12.75">
      <c r="C25" s="212" t="s">
        <v>235</v>
      </c>
      <c r="D25" s="212" t="s">
        <v>236</v>
      </c>
      <c r="E25" s="213">
        <v>0</v>
      </c>
      <c r="F25" s="213">
        <v>0</v>
      </c>
      <c r="G25" s="213">
        <v>0</v>
      </c>
      <c r="H25" s="213">
        <v>0</v>
      </c>
      <c r="I25" s="213">
        <v>0</v>
      </c>
      <c r="J25" s="213">
        <v>0</v>
      </c>
      <c r="K25" s="213">
        <v>0</v>
      </c>
      <c r="L25" s="213">
        <v>0</v>
      </c>
      <c r="M25" s="213">
        <v>0</v>
      </c>
      <c r="N25" s="213">
        <v>0</v>
      </c>
      <c r="O25" s="213">
        <v>0</v>
      </c>
      <c r="P25" s="213">
        <v>0</v>
      </c>
      <c r="Q25" s="214">
        <f t="shared" si="0"/>
        <v>0</v>
      </c>
    </row>
    <row r="26" spans="3:17" ht="12.75">
      <c r="C26" s="215" t="s">
        <v>237</v>
      </c>
      <c r="D26" s="177"/>
      <c r="E26" s="177"/>
      <c r="F26" s="177"/>
      <c r="G26" s="177"/>
      <c r="H26" s="177"/>
      <c r="I26" s="177"/>
      <c r="J26" s="177"/>
      <c r="K26" s="177"/>
      <c r="L26" s="177"/>
      <c r="M26" s="177"/>
      <c r="N26" s="177"/>
      <c r="O26" s="177"/>
      <c r="P26" s="177"/>
      <c r="Q26" s="177"/>
    </row>
    <row r="27" spans="3:17" ht="12.75">
      <c r="C27" s="215" t="s">
        <v>238</v>
      </c>
      <c r="D27" s="177"/>
      <c r="E27" s="177"/>
      <c r="F27" s="177"/>
      <c r="G27" s="177"/>
      <c r="H27" s="177"/>
      <c r="I27" s="177"/>
      <c r="J27" s="177"/>
      <c r="K27" s="177"/>
      <c r="L27" s="177"/>
      <c r="M27" s="177"/>
      <c r="N27" s="177"/>
      <c r="O27" s="177"/>
      <c r="P27" s="177"/>
      <c r="Q27" s="177"/>
    </row>
    <row r="28" spans="3:17" ht="12.75">
      <c r="C28" s="215" t="s">
        <v>239</v>
      </c>
      <c r="D28" s="177"/>
      <c r="E28" s="177"/>
      <c r="F28" s="177"/>
      <c r="G28" s="177"/>
      <c r="H28" s="177"/>
      <c r="I28" s="177"/>
      <c r="J28" s="177"/>
      <c r="K28" s="177"/>
      <c r="L28" s="177"/>
      <c r="M28" s="177"/>
      <c r="N28" s="177"/>
      <c r="O28" s="177"/>
      <c r="P28" s="177"/>
      <c r="Q28" s="177"/>
    </row>
    <row r="29" spans="3:17" ht="12.75">
      <c r="C29" s="216"/>
      <c r="D29" s="177"/>
      <c r="E29" s="177"/>
      <c r="F29" s="177"/>
      <c r="G29" s="177"/>
      <c r="H29" s="177"/>
      <c r="I29" s="177"/>
      <c r="J29" s="177"/>
      <c r="K29" s="177"/>
      <c r="L29" s="177"/>
      <c r="M29" s="177"/>
      <c r="N29" s="177"/>
      <c r="O29" s="177"/>
      <c r="P29" s="177"/>
      <c r="Q29" s="177"/>
    </row>
    <row r="30" spans="3:16" ht="12.75">
      <c r="C30" s="217" t="s">
        <v>240</v>
      </c>
      <c r="D30" s="217"/>
      <c r="F30" s="218"/>
      <c r="G30" s="217" t="s">
        <v>241</v>
      </c>
      <c r="M30" s="219"/>
      <c r="N30" s="219" t="s">
        <v>242</v>
      </c>
      <c r="P30" s="220"/>
    </row>
    <row r="31" spans="3:27" ht="13.5">
      <c r="C31" s="221" t="s">
        <v>243</v>
      </c>
      <c r="D31" s="221" t="s">
        <v>244</v>
      </c>
      <c r="E31" s="222">
        <v>0.9</v>
      </c>
      <c r="G31" s="568" t="s">
        <v>245</v>
      </c>
      <c r="H31" s="569"/>
      <c r="I31" s="570"/>
      <c r="J31" s="223" t="s">
        <v>246</v>
      </c>
      <c r="K31" s="224">
        <v>40.6</v>
      </c>
      <c r="L31" s="225" t="s">
        <v>247</v>
      </c>
      <c r="N31" s="226" t="s">
        <v>248</v>
      </c>
      <c r="O31" s="227" t="s">
        <v>249</v>
      </c>
      <c r="P31" s="228">
        <v>0.252</v>
      </c>
      <c r="Q31" s="229" t="s">
        <v>250</v>
      </c>
      <c r="AA31" s="220"/>
    </row>
    <row r="32" spans="3:27" ht="13.5">
      <c r="C32" s="221" t="s">
        <v>251</v>
      </c>
      <c r="D32" s="221" t="s">
        <v>252</v>
      </c>
      <c r="E32" s="222">
        <v>0.85</v>
      </c>
      <c r="G32" s="555" t="s">
        <v>253</v>
      </c>
      <c r="H32" s="555"/>
      <c r="I32" s="555"/>
      <c r="J32" s="223" t="s">
        <v>254</v>
      </c>
      <c r="K32" s="224">
        <v>45</v>
      </c>
      <c r="L32" s="225" t="s">
        <v>247</v>
      </c>
      <c r="N32" s="226" t="s">
        <v>255</v>
      </c>
      <c r="O32" s="227" t="s">
        <v>256</v>
      </c>
      <c r="P32" s="229">
        <v>0.0258</v>
      </c>
      <c r="Q32" s="229" t="s">
        <v>257</v>
      </c>
      <c r="AA32" s="220"/>
    </row>
    <row r="33" spans="3:27" ht="13.5">
      <c r="C33" s="221" t="s">
        <v>258</v>
      </c>
      <c r="D33" s="221" t="s">
        <v>259</v>
      </c>
      <c r="E33" s="230">
        <v>1.3</v>
      </c>
      <c r="G33" s="555" t="s">
        <v>260</v>
      </c>
      <c r="H33" s="555"/>
      <c r="I33" s="555"/>
      <c r="J33" s="223" t="s">
        <v>261</v>
      </c>
      <c r="K33" s="231">
        <f>K32/K31</f>
        <v>1.108374384236453</v>
      </c>
      <c r="L33" s="185"/>
      <c r="N33" s="169" t="s">
        <v>262</v>
      </c>
      <c r="AA33" s="232"/>
    </row>
    <row r="34" spans="3:27" ht="12.75">
      <c r="C34" s="233" t="s">
        <v>263</v>
      </c>
      <c r="D34" s="234"/>
      <c r="E34" s="235"/>
      <c r="G34" s="233" t="s">
        <v>264</v>
      </c>
      <c r="H34" s="236"/>
      <c r="I34" s="236"/>
      <c r="J34" s="237"/>
      <c r="K34" s="185"/>
      <c r="AA34" s="232"/>
    </row>
    <row r="35" spans="3:27" ht="12.75">
      <c r="C35" s="233"/>
      <c r="D35" s="234"/>
      <c r="E35" s="235"/>
      <c r="G35" s="236"/>
      <c r="H35" s="236"/>
      <c r="I35" s="236"/>
      <c r="J35" s="237"/>
      <c r="K35" s="185"/>
      <c r="AA35" s="232"/>
    </row>
    <row r="36" spans="14:27" ht="12.75">
      <c r="N36" s="556" t="s">
        <v>492</v>
      </c>
      <c r="O36" s="556"/>
      <c r="P36" s="556"/>
      <c r="Q36" s="556"/>
      <c r="AA36" s="220"/>
    </row>
    <row r="37" spans="3:17" ht="12.75">
      <c r="C37" s="217" t="s">
        <v>265</v>
      </c>
      <c r="Q37" s="238" t="s">
        <v>266</v>
      </c>
    </row>
    <row r="38" spans="2:17" ht="13.5" customHeight="1" thickBot="1">
      <c r="B38" s="239"/>
      <c r="C38" s="557" t="s">
        <v>267</v>
      </c>
      <c r="D38" s="558"/>
      <c r="E38" s="209" t="str">
        <f aca="true" t="shared" si="4" ref="E38:P38">E17</f>
        <v>9月</v>
      </c>
      <c r="F38" s="209" t="str">
        <f t="shared" si="4"/>
        <v>10月</v>
      </c>
      <c r="G38" s="209" t="str">
        <f t="shared" si="4"/>
        <v>11月</v>
      </c>
      <c r="H38" s="209" t="str">
        <f t="shared" si="4"/>
        <v>12月</v>
      </c>
      <c r="I38" s="209" t="str">
        <f t="shared" si="4"/>
        <v>1月</v>
      </c>
      <c r="J38" s="209" t="str">
        <f t="shared" si="4"/>
        <v>2月</v>
      </c>
      <c r="K38" s="209" t="str">
        <f t="shared" si="4"/>
        <v>3月</v>
      </c>
      <c r="L38" s="209" t="str">
        <f t="shared" si="4"/>
        <v>4月</v>
      </c>
      <c r="M38" s="209" t="str">
        <f t="shared" si="4"/>
        <v>5月</v>
      </c>
      <c r="N38" s="209" t="str">
        <f t="shared" si="4"/>
        <v>6月</v>
      </c>
      <c r="O38" s="209" t="str">
        <f t="shared" si="4"/>
        <v>7月</v>
      </c>
      <c r="P38" s="209" t="str">
        <f t="shared" si="4"/>
        <v>8月</v>
      </c>
      <c r="Q38" s="240" t="s">
        <v>225</v>
      </c>
    </row>
    <row r="39" spans="2:17" ht="16.5" thickBot="1">
      <c r="B39" s="559" t="s">
        <v>268</v>
      </c>
      <c r="C39" s="212" t="s">
        <v>269</v>
      </c>
      <c r="D39" s="212" t="s">
        <v>372</v>
      </c>
      <c r="E39" s="241">
        <f aca="true" t="shared" si="5" ref="E39:P39">(E19-E20)*$P$31</f>
        <v>342.216</v>
      </c>
      <c r="F39" s="241">
        <f t="shared" si="5"/>
        <v>171.108</v>
      </c>
      <c r="G39" s="241">
        <f t="shared" si="5"/>
        <v>171.108</v>
      </c>
      <c r="H39" s="241">
        <f t="shared" si="5"/>
        <v>342.216</v>
      </c>
      <c r="I39" s="241">
        <f t="shared" si="5"/>
        <v>342.216</v>
      </c>
      <c r="J39" s="241">
        <f t="shared" si="5"/>
        <v>342.216</v>
      </c>
      <c r="K39" s="241">
        <f t="shared" si="5"/>
        <v>171.108</v>
      </c>
      <c r="L39" s="241">
        <f t="shared" si="5"/>
        <v>171.108</v>
      </c>
      <c r="M39" s="241">
        <f t="shared" si="5"/>
        <v>171.108</v>
      </c>
      <c r="N39" s="241">
        <f t="shared" si="5"/>
        <v>342.216</v>
      </c>
      <c r="O39" s="241">
        <f t="shared" si="5"/>
        <v>342.216</v>
      </c>
      <c r="P39" s="242">
        <f t="shared" si="5"/>
        <v>342.216</v>
      </c>
      <c r="Q39" s="243">
        <f aca="true" t="shared" si="6" ref="Q39:Q45">SUM(E39:P39)</f>
        <v>3251.0519999999997</v>
      </c>
    </row>
    <row r="40" spans="2:17" ht="12.75">
      <c r="B40" s="559"/>
      <c r="C40" s="212" t="s">
        <v>270</v>
      </c>
      <c r="D40" s="212" t="s">
        <v>343</v>
      </c>
      <c r="E40" s="241">
        <f aca="true" t="shared" si="7" ref="E40:P40">E22/$E$31*$K$33*$P$32</f>
        <v>57.19211822660098</v>
      </c>
      <c r="F40" s="241">
        <f t="shared" si="7"/>
        <v>28.59605911330049</v>
      </c>
      <c r="G40" s="241">
        <f t="shared" si="7"/>
        <v>28.59605911330049</v>
      </c>
      <c r="H40" s="241">
        <f t="shared" si="7"/>
        <v>57.19211822660098</v>
      </c>
      <c r="I40" s="241">
        <f t="shared" si="7"/>
        <v>57.19211822660098</v>
      </c>
      <c r="J40" s="241">
        <f t="shared" si="7"/>
        <v>57.19211822660098</v>
      </c>
      <c r="K40" s="241">
        <f t="shared" si="7"/>
        <v>28.59605911330049</v>
      </c>
      <c r="L40" s="241">
        <f t="shared" si="7"/>
        <v>28.59605911330049</v>
      </c>
      <c r="M40" s="241">
        <f t="shared" si="7"/>
        <v>28.59605911330049</v>
      </c>
      <c r="N40" s="241">
        <f t="shared" si="7"/>
        <v>57.19211822660098</v>
      </c>
      <c r="O40" s="241">
        <f t="shared" si="7"/>
        <v>57.19211822660098</v>
      </c>
      <c r="P40" s="241">
        <f t="shared" si="7"/>
        <v>57.19211822660098</v>
      </c>
      <c r="Q40" s="244">
        <f t="shared" si="6"/>
        <v>543.3251231527094</v>
      </c>
    </row>
    <row r="41" spans="2:17" ht="12.75">
      <c r="B41" s="559"/>
      <c r="C41" s="212" t="s">
        <v>271</v>
      </c>
      <c r="D41" s="212" t="s">
        <v>344</v>
      </c>
      <c r="E41" s="241">
        <f>E23/$E$32*$K$33*$P$32</f>
        <v>0</v>
      </c>
      <c r="F41" s="241">
        <f>F23/$E$32*$K$33*$P$32</f>
        <v>30.27818023761228</v>
      </c>
      <c r="G41" s="241">
        <f>G23/$E$32*$K$33*$P$32</f>
        <v>30.27818023761228</v>
      </c>
      <c r="H41" s="241">
        <f aca="true" t="shared" si="8" ref="H41:P41">H23/$E$32*$K$33*$P$32</f>
        <v>60.55636047522456</v>
      </c>
      <c r="I41" s="241">
        <f t="shared" si="8"/>
        <v>60.55636047522456</v>
      </c>
      <c r="J41" s="241">
        <f t="shared" si="8"/>
        <v>60.55636047522456</v>
      </c>
      <c r="K41" s="241">
        <f t="shared" si="8"/>
        <v>30.27818023761228</v>
      </c>
      <c r="L41" s="241">
        <f t="shared" si="8"/>
        <v>30.27818023761228</v>
      </c>
      <c r="M41" s="241">
        <f t="shared" si="8"/>
        <v>30.27818023761228</v>
      </c>
      <c r="N41" s="241">
        <f t="shared" si="8"/>
        <v>0</v>
      </c>
      <c r="O41" s="241">
        <f t="shared" si="8"/>
        <v>0</v>
      </c>
      <c r="P41" s="241">
        <f t="shared" si="8"/>
        <v>0</v>
      </c>
      <c r="Q41" s="245">
        <f t="shared" si="6"/>
        <v>333.0599826137351</v>
      </c>
    </row>
    <row r="42" spans="2:17" ht="13.5" thickBot="1">
      <c r="B42" s="559"/>
      <c r="C42" s="212" t="s">
        <v>272</v>
      </c>
      <c r="D42" s="212" t="s">
        <v>373</v>
      </c>
      <c r="E42" s="241">
        <f>E24/$E$33*$K$33*$P$32</f>
        <v>31.675634710117464</v>
      </c>
      <c r="F42" s="241">
        <f>F24/$E$33*$K$33*$P$32</f>
        <v>0</v>
      </c>
      <c r="G42" s="241">
        <f>G24/$E$33*$K$33*$P$32</f>
        <v>0</v>
      </c>
      <c r="H42" s="241">
        <f aca="true" t="shared" si="9" ref="H42:P42">H24/$E$33*$K$33*$P$32</f>
        <v>0</v>
      </c>
      <c r="I42" s="241">
        <f t="shared" si="9"/>
        <v>0</v>
      </c>
      <c r="J42" s="241">
        <f t="shared" si="9"/>
        <v>0</v>
      </c>
      <c r="K42" s="241">
        <f t="shared" si="9"/>
        <v>0</v>
      </c>
      <c r="L42" s="241">
        <f t="shared" si="9"/>
        <v>0</v>
      </c>
      <c r="M42" s="241">
        <f t="shared" si="9"/>
        <v>0</v>
      </c>
      <c r="N42" s="241">
        <f t="shared" si="9"/>
        <v>31.675634710117464</v>
      </c>
      <c r="O42" s="241">
        <f t="shared" si="9"/>
        <v>31.675634710117464</v>
      </c>
      <c r="P42" s="241">
        <f t="shared" si="9"/>
        <v>31.675634710117464</v>
      </c>
      <c r="Q42" s="246">
        <f t="shared" si="6"/>
        <v>126.70253884046986</v>
      </c>
    </row>
    <row r="43" spans="2:17" ht="16.5" thickBot="1">
      <c r="B43" s="559"/>
      <c r="C43" s="212" t="s">
        <v>225</v>
      </c>
      <c r="D43" s="212" t="s">
        <v>345</v>
      </c>
      <c r="E43" s="241">
        <f>SUM(E40:E42)</f>
        <v>88.86775293671845</v>
      </c>
      <c r="F43" s="241">
        <f aca="true" t="shared" si="10" ref="F43:P43">SUM(F40:F42)</f>
        <v>58.874239350912774</v>
      </c>
      <c r="G43" s="241">
        <f t="shared" si="10"/>
        <v>58.874239350912774</v>
      </c>
      <c r="H43" s="241">
        <f t="shared" si="10"/>
        <v>117.74847870182555</v>
      </c>
      <c r="I43" s="241">
        <f t="shared" si="10"/>
        <v>117.74847870182555</v>
      </c>
      <c r="J43" s="241">
        <f t="shared" si="10"/>
        <v>117.74847870182555</v>
      </c>
      <c r="K43" s="241">
        <f t="shared" si="10"/>
        <v>58.874239350912774</v>
      </c>
      <c r="L43" s="241">
        <f t="shared" si="10"/>
        <v>58.874239350912774</v>
      </c>
      <c r="M43" s="241">
        <f t="shared" si="10"/>
        <v>58.874239350912774</v>
      </c>
      <c r="N43" s="241">
        <f t="shared" si="10"/>
        <v>88.86775293671845</v>
      </c>
      <c r="O43" s="241">
        <f t="shared" si="10"/>
        <v>88.86775293671845</v>
      </c>
      <c r="P43" s="242">
        <f t="shared" si="10"/>
        <v>88.86775293671845</v>
      </c>
      <c r="Q43" s="243">
        <f t="shared" si="6"/>
        <v>1003.0876446069146</v>
      </c>
    </row>
    <row r="44" spans="2:17" ht="59.25" customHeight="1" thickBot="1">
      <c r="B44" s="560" t="s">
        <v>273</v>
      </c>
      <c r="C44" s="212" t="s">
        <v>274</v>
      </c>
      <c r="D44" s="212" t="s">
        <v>374</v>
      </c>
      <c r="E44" s="241">
        <f aca="true" t="shared" si="11" ref="E44:P44">E21*$K$33*$P$32</f>
        <v>343.15270935960586</v>
      </c>
      <c r="F44" s="241">
        <f t="shared" si="11"/>
        <v>171.57635467980293</v>
      </c>
      <c r="G44" s="241">
        <f t="shared" si="11"/>
        <v>171.57635467980293</v>
      </c>
      <c r="H44" s="241">
        <f t="shared" si="11"/>
        <v>343.15270935960586</v>
      </c>
      <c r="I44" s="241">
        <f t="shared" si="11"/>
        <v>343.15270935960586</v>
      </c>
      <c r="J44" s="241">
        <f t="shared" si="11"/>
        <v>343.15270935960586</v>
      </c>
      <c r="K44" s="241">
        <f t="shared" si="11"/>
        <v>171.57635467980293</v>
      </c>
      <c r="L44" s="241">
        <f t="shared" si="11"/>
        <v>171.57635467980293</v>
      </c>
      <c r="M44" s="241">
        <f t="shared" si="11"/>
        <v>171.57635467980293</v>
      </c>
      <c r="N44" s="241">
        <f t="shared" si="11"/>
        <v>343.15270935960586</v>
      </c>
      <c r="O44" s="241">
        <f t="shared" si="11"/>
        <v>343.15270935960586</v>
      </c>
      <c r="P44" s="242">
        <f t="shared" si="11"/>
        <v>343.15270935960586</v>
      </c>
      <c r="Q44" s="243">
        <f t="shared" si="6"/>
        <v>3259.9507389162563</v>
      </c>
    </row>
    <row r="45" spans="2:17" ht="16.5" thickBot="1">
      <c r="B45" s="560"/>
      <c r="C45" s="247" t="s">
        <v>346</v>
      </c>
      <c r="D45" s="212" t="s">
        <v>347</v>
      </c>
      <c r="E45" s="241">
        <f>E25*$K$33*$P$32</f>
        <v>0</v>
      </c>
      <c r="F45" s="241">
        <f>F25*$K$33*$P$32</f>
        <v>0</v>
      </c>
      <c r="G45" s="241">
        <f>G25*$K$33*$P$32</f>
        <v>0</v>
      </c>
      <c r="H45" s="241">
        <f>H25*$K$33*$P$32</f>
        <v>0</v>
      </c>
      <c r="I45" s="241">
        <f>I25*$K$33*$P$32</f>
        <v>0</v>
      </c>
      <c r="J45" s="241">
        <f aca="true" t="shared" si="12" ref="J45:P45">J25*$K$33*$P$32</f>
        <v>0</v>
      </c>
      <c r="K45" s="241">
        <f t="shared" si="12"/>
        <v>0</v>
      </c>
      <c r="L45" s="241">
        <f t="shared" si="12"/>
        <v>0</v>
      </c>
      <c r="M45" s="241">
        <f t="shared" si="12"/>
        <v>0</v>
      </c>
      <c r="N45" s="241">
        <f t="shared" si="12"/>
        <v>0</v>
      </c>
      <c r="O45" s="241">
        <f t="shared" si="12"/>
        <v>0</v>
      </c>
      <c r="P45" s="241">
        <f t="shared" si="12"/>
        <v>0</v>
      </c>
      <c r="Q45" s="243">
        <f t="shared" si="6"/>
        <v>0</v>
      </c>
    </row>
    <row r="46" spans="3:17" ht="16.5" thickBot="1">
      <c r="C46" s="247" t="s">
        <v>275</v>
      </c>
      <c r="D46" s="247" t="s">
        <v>348</v>
      </c>
      <c r="E46" s="248">
        <f aca="true" t="shared" si="13" ref="E46:Q46">(E39+E43-(E44+E45))/(E39+E43)</f>
        <v>0.20397670517176866</v>
      </c>
      <c r="F46" s="248">
        <f t="shared" si="13"/>
        <v>0.2539582397142966</v>
      </c>
      <c r="G46" s="248">
        <f t="shared" si="13"/>
        <v>0.2539582397142966</v>
      </c>
      <c r="H46" s="248">
        <f t="shared" si="13"/>
        <v>0.2539582397142966</v>
      </c>
      <c r="I46" s="248">
        <f t="shared" si="13"/>
        <v>0.2539582397142966</v>
      </c>
      <c r="J46" s="248">
        <f t="shared" si="13"/>
        <v>0.2539582397142966</v>
      </c>
      <c r="K46" s="248">
        <f t="shared" si="13"/>
        <v>0.2539582397142966</v>
      </c>
      <c r="L46" s="248">
        <f t="shared" si="13"/>
        <v>0.2539582397142966</v>
      </c>
      <c r="M46" s="248">
        <f t="shared" si="13"/>
        <v>0.2539582397142966</v>
      </c>
      <c r="N46" s="248">
        <f t="shared" si="13"/>
        <v>0.20397670517176866</v>
      </c>
      <c r="O46" s="248">
        <f t="shared" si="13"/>
        <v>0.20397670517176866</v>
      </c>
      <c r="P46" s="249">
        <f t="shared" si="13"/>
        <v>0.20397670517176866</v>
      </c>
      <c r="Q46" s="250">
        <f t="shared" si="13"/>
        <v>0.2336991703953624</v>
      </c>
    </row>
    <row r="47" spans="3:17" ht="4.5" customHeight="1">
      <c r="C47" s="251"/>
      <c r="D47" s="251"/>
      <c r="E47" s="252"/>
      <c r="F47" s="252"/>
      <c r="G47" s="252"/>
      <c r="H47" s="252"/>
      <c r="I47" s="252"/>
      <c r="J47" s="252"/>
      <c r="K47" s="252"/>
      <c r="L47" s="252"/>
      <c r="M47" s="252"/>
      <c r="N47" s="252"/>
      <c r="O47" s="252"/>
      <c r="P47" s="252"/>
      <c r="Q47" s="252"/>
    </row>
    <row r="48" spans="2:22" ht="12.75">
      <c r="B48" s="217"/>
      <c r="C48" s="253" t="s">
        <v>276</v>
      </c>
      <c r="D48" s="253"/>
      <c r="E48" s="253"/>
      <c r="F48" s="253"/>
      <c r="G48" s="253"/>
      <c r="H48" s="253"/>
      <c r="I48" s="253"/>
      <c r="J48" s="253"/>
      <c r="K48" s="253"/>
      <c r="L48" s="253"/>
      <c r="M48" s="253"/>
      <c r="N48" s="253"/>
      <c r="O48" s="253"/>
      <c r="P48" s="253"/>
      <c r="Q48" s="253"/>
      <c r="R48" s="254"/>
      <c r="S48" s="254"/>
      <c r="T48" s="254"/>
      <c r="U48" s="254"/>
      <c r="V48" s="254"/>
    </row>
    <row r="49" spans="2:22" ht="12.75">
      <c r="B49" s="205"/>
      <c r="C49" s="253" t="s">
        <v>277</v>
      </c>
      <c r="D49" s="253"/>
      <c r="E49" s="254"/>
      <c r="F49" s="255"/>
      <c r="G49" s="253" t="s">
        <v>278</v>
      </c>
      <c r="H49" s="253"/>
      <c r="I49" s="254"/>
      <c r="J49" s="255"/>
      <c r="K49" s="255"/>
      <c r="L49" s="255"/>
      <c r="M49" s="255"/>
      <c r="N49" s="255"/>
      <c r="O49" s="255"/>
      <c r="P49" s="255"/>
      <c r="Q49" s="255"/>
      <c r="R49" s="254"/>
      <c r="S49" s="254"/>
      <c r="T49" s="254"/>
      <c r="U49" s="254"/>
      <c r="V49" s="254"/>
    </row>
    <row r="50" spans="2:22" ht="15.75">
      <c r="B50" s="205"/>
      <c r="C50" s="256" t="s">
        <v>279</v>
      </c>
      <c r="D50" s="256" t="s">
        <v>375</v>
      </c>
      <c r="E50" s="213"/>
      <c r="F50" s="255"/>
      <c r="G50" s="552" t="s">
        <v>280</v>
      </c>
      <c r="H50" s="553"/>
      <c r="I50" s="553"/>
      <c r="J50" s="553"/>
      <c r="K50" s="553"/>
      <c r="L50" s="554"/>
      <c r="M50" s="552" t="s">
        <v>349</v>
      </c>
      <c r="N50" s="553"/>
      <c r="O50" s="554"/>
      <c r="P50" s="257">
        <f>E55+Q39+Q43-(Q44+Q45)</f>
        <v>994.1889056906575</v>
      </c>
      <c r="Q50" s="255"/>
      <c r="R50" s="254"/>
      <c r="S50" s="254"/>
      <c r="T50" s="254"/>
      <c r="U50" s="254"/>
      <c r="V50" s="254"/>
    </row>
    <row r="51" spans="2:22" ht="16.5" customHeight="1">
      <c r="B51" s="205"/>
      <c r="C51" s="256" t="s">
        <v>281</v>
      </c>
      <c r="D51" s="256" t="s">
        <v>350</v>
      </c>
      <c r="E51" s="213"/>
      <c r="F51" s="255"/>
      <c r="G51" s="258"/>
      <c r="H51" s="258"/>
      <c r="I51" s="258"/>
      <c r="J51" s="258"/>
      <c r="K51" s="258"/>
      <c r="L51" s="258"/>
      <c r="M51" s="258"/>
      <c r="N51" s="259"/>
      <c r="O51" s="260"/>
      <c r="P51" s="261"/>
      <c r="Q51" s="261"/>
      <c r="R51" s="254"/>
      <c r="S51" s="254"/>
      <c r="T51" s="254"/>
      <c r="U51" s="254"/>
      <c r="V51" s="254"/>
    </row>
    <row r="52" spans="2:22" ht="12.75">
      <c r="B52" s="205"/>
      <c r="C52" s="256" t="s">
        <v>282</v>
      </c>
      <c r="D52" s="256" t="s">
        <v>392</v>
      </c>
      <c r="E52" s="213"/>
      <c r="F52" s="255"/>
      <c r="G52" s="262" t="s">
        <v>376</v>
      </c>
      <c r="H52" s="262"/>
      <c r="I52" s="262"/>
      <c r="J52" s="262"/>
      <c r="K52" s="262"/>
      <c r="L52" s="263"/>
      <c r="M52" s="263"/>
      <c r="N52" s="264"/>
      <c r="O52" s="260"/>
      <c r="P52" s="261"/>
      <c r="Q52" s="261"/>
      <c r="R52" s="254"/>
      <c r="S52" s="254"/>
      <c r="T52" s="254"/>
      <c r="U52" s="254"/>
      <c r="V52" s="254"/>
    </row>
    <row r="53" spans="2:22" ht="15.75">
      <c r="B53" s="205"/>
      <c r="C53" s="256" t="s">
        <v>283</v>
      </c>
      <c r="D53" s="256" t="s">
        <v>351</v>
      </c>
      <c r="E53" s="213"/>
      <c r="F53" s="255"/>
      <c r="G53" s="552" t="s">
        <v>352</v>
      </c>
      <c r="H53" s="553"/>
      <c r="I53" s="554"/>
      <c r="J53" s="248">
        <f>(P50-E55)/P50</f>
        <v>1</v>
      </c>
      <c r="K53" s="263"/>
      <c r="L53" s="263"/>
      <c r="M53" s="263"/>
      <c r="N53" s="264"/>
      <c r="O53" s="265"/>
      <c r="P53" s="261"/>
      <c r="Q53" s="261"/>
      <c r="R53" s="254"/>
      <c r="S53" s="254"/>
      <c r="T53" s="254"/>
      <c r="U53" s="254"/>
      <c r="V53" s="254"/>
    </row>
    <row r="54" spans="2:22" ht="12.75">
      <c r="B54" s="205"/>
      <c r="C54" s="256" t="s">
        <v>284</v>
      </c>
      <c r="D54" s="256" t="s">
        <v>353</v>
      </c>
      <c r="E54" s="213"/>
      <c r="F54" s="255"/>
      <c r="G54" s="263"/>
      <c r="H54" s="263"/>
      <c r="I54" s="263"/>
      <c r="J54" s="263"/>
      <c r="K54" s="263"/>
      <c r="L54" s="263"/>
      <c r="M54" s="263"/>
      <c r="N54" s="264"/>
      <c r="O54" s="266"/>
      <c r="P54" s="267"/>
      <c r="Q54" s="267"/>
      <c r="R54" s="254"/>
      <c r="S54" s="254"/>
      <c r="T54" s="254"/>
      <c r="U54" s="254"/>
      <c r="V54" s="254"/>
    </row>
    <row r="55" spans="3:22" ht="15.75">
      <c r="C55" s="256" t="s">
        <v>285</v>
      </c>
      <c r="D55" s="256" t="s">
        <v>393</v>
      </c>
      <c r="E55" s="257">
        <f>E50*$P$31+(E51+E52+E53+E54)*$P$32</f>
        <v>0</v>
      </c>
      <c r="F55" s="254"/>
      <c r="G55" s="263"/>
      <c r="H55" s="263"/>
      <c r="I55" s="263"/>
      <c r="J55" s="263"/>
      <c r="K55" s="263"/>
      <c r="L55" s="263"/>
      <c r="M55" s="263"/>
      <c r="N55" s="264"/>
      <c r="O55" s="254"/>
      <c r="P55" s="254"/>
      <c r="Q55" s="254"/>
      <c r="R55" s="254"/>
      <c r="S55" s="254"/>
      <c r="T55" s="254"/>
      <c r="U55" s="254"/>
      <c r="V55" s="254"/>
    </row>
    <row r="56" spans="2:22" ht="12.75">
      <c r="B56" s="217"/>
      <c r="C56" s="314" t="s">
        <v>338</v>
      </c>
      <c r="D56" s="253"/>
      <c r="E56" s="253"/>
      <c r="F56" s="253"/>
      <c r="G56" s="253"/>
      <c r="H56" s="253"/>
      <c r="I56" s="253"/>
      <c r="J56" s="253"/>
      <c r="K56" s="253"/>
      <c r="L56" s="253"/>
      <c r="M56" s="253"/>
      <c r="N56" s="253"/>
      <c r="O56" s="253"/>
      <c r="P56" s="253"/>
      <c r="Q56" s="253"/>
      <c r="R56" s="254"/>
      <c r="S56" s="254"/>
      <c r="T56" s="254"/>
      <c r="U56" s="254"/>
      <c r="V56" s="254"/>
    </row>
    <row r="57" spans="3:17" ht="21">
      <c r="C57" s="176" t="s">
        <v>286</v>
      </c>
      <c r="D57" s="177"/>
      <c r="N57" s="561" t="s">
        <v>354</v>
      </c>
      <c r="O57" s="562"/>
      <c r="P57" s="563" t="s">
        <v>173</v>
      </c>
      <c r="Q57" s="563"/>
    </row>
    <row r="58" spans="2:17" ht="12.75">
      <c r="B58" s="178"/>
      <c r="C58" s="179"/>
      <c r="D58" s="179" t="s">
        <v>189</v>
      </c>
      <c r="E58" s="179"/>
      <c r="F58" s="179"/>
      <c r="G58" s="180"/>
      <c r="H58" s="180"/>
      <c r="I58" s="181" t="s">
        <v>190</v>
      </c>
      <c r="J58" s="179"/>
      <c r="K58" s="179" t="s">
        <v>191</v>
      </c>
      <c r="L58" s="179"/>
      <c r="M58" s="179"/>
      <c r="N58" s="179"/>
      <c r="O58" s="179"/>
      <c r="P58" s="179"/>
      <c r="Q58" s="182"/>
    </row>
    <row r="59" spans="2:17" ht="13.5" thickBot="1">
      <c r="B59" s="183"/>
      <c r="C59" s="184"/>
      <c r="D59" s="184"/>
      <c r="E59" s="184"/>
      <c r="F59" s="184"/>
      <c r="G59" s="185"/>
      <c r="H59" s="185"/>
      <c r="I59" s="186"/>
      <c r="J59" s="184"/>
      <c r="K59" s="184"/>
      <c r="L59" s="184"/>
      <c r="M59" s="184"/>
      <c r="N59" s="184"/>
      <c r="O59" s="184"/>
      <c r="P59" s="184"/>
      <c r="Q59" s="187"/>
    </row>
    <row r="60" spans="2:17" ht="21" thickBot="1">
      <c r="B60" s="183"/>
      <c r="C60" s="188"/>
      <c r="D60" s="185"/>
      <c r="E60" s="185"/>
      <c r="F60" s="184"/>
      <c r="G60" s="185"/>
      <c r="H60" s="185"/>
      <c r="I60" s="189" t="s">
        <v>192</v>
      </c>
      <c r="J60" s="184"/>
      <c r="K60" s="190" t="s">
        <v>193</v>
      </c>
      <c r="L60" s="191"/>
      <c r="M60" s="184"/>
      <c r="N60" s="184"/>
      <c r="O60" s="188" t="s">
        <v>355</v>
      </c>
      <c r="P60" s="192">
        <f>Q95</f>
        <v>1625.5259999999998</v>
      </c>
      <c r="Q60" s="187" t="s">
        <v>194</v>
      </c>
    </row>
    <row r="61" spans="2:17" ht="21" thickBot="1">
      <c r="B61" s="183"/>
      <c r="C61" s="188" t="s">
        <v>195</v>
      </c>
      <c r="D61" s="192">
        <f>Q100</f>
        <v>1711.474137931034</v>
      </c>
      <c r="E61" s="184" t="s">
        <v>194</v>
      </c>
      <c r="F61" s="184"/>
      <c r="G61" s="185"/>
      <c r="H61" s="185"/>
      <c r="I61" s="186"/>
      <c r="J61" s="184"/>
      <c r="K61" s="184"/>
      <c r="L61" s="184"/>
      <c r="M61" s="184"/>
      <c r="N61" s="184"/>
      <c r="O61" s="184"/>
      <c r="P61" s="184"/>
      <c r="Q61" s="187"/>
    </row>
    <row r="62" spans="2:17" ht="20.25" customHeight="1" thickBot="1">
      <c r="B62" s="183"/>
      <c r="C62" s="184"/>
      <c r="D62" s="193" t="s">
        <v>196</v>
      </c>
      <c r="E62" s="184"/>
      <c r="F62" s="184"/>
      <c r="G62" s="185"/>
      <c r="H62" s="185"/>
      <c r="I62" s="189" t="s">
        <v>197</v>
      </c>
      <c r="J62" s="184"/>
      <c r="K62" s="190" t="s">
        <v>198</v>
      </c>
      <c r="L62" s="191"/>
      <c r="M62" s="184"/>
      <c r="N62" s="184"/>
      <c r="O62" s="185"/>
      <c r="P62" s="185"/>
      <c r="Q62" s="194"/>
    </row>
    <row r="63" spans="2:17" ht="21" thickBot="1">
      <c r="B63" s="183"/>
      <c r="C63" s="184"/>
      <c r="D63" s="184" t="s">
        <v>199</v>
      </c>
      <c r="E63" s="184"/>
      <c r="F63" s="184"/>
      <c r="G63" s="185"/>
      <c r="H63" s="185"/>
      <c r="I63" s="186"/>
      <c r="J63" s="184"/>
      <c r="K63" s="184"/>
      <c r="L63" s="184"/>
      <c r="M63" s="184"/>
      <c r="N63" s="184"/>
      <c r="O63" s="188" t="s">
        <v>200</v>
      </c>
      <c r="P63" s="192">
        <f>Q99</f>
        <v>516.9067639257295</v>
      </c>
      <c r="Q63" s="187" t="s">
        <v>194</v>
      </c>
    </row>
    <row r="64" spans="2:17" ht="21" customHeight="1" thickBot="1">
      <c r="B64" s="183"/>
      <c r="C64" s="195" t="s">
        <v>201</v>
      </c>
      <c r="D64" s="184"/>
      <c r="E64" s="184"/>
      <c r="F64" s="184"/>
      <c r="G64" s="185"/>
      <c r="H64" s="185"/>
      <c r="I64" s="189" t="s">
        <v>202</v>
      </c>
      <c r="J64" s="184"/>
      <c r="K64" s="190" t="s">
        <v>203</v>
      </c>
      <c r="L64" s="191"/>
      <c r="M64" s="184"/>
      <c r="N64" s="184"/>
      <c r="O64" s="184"/>
      <c r="P64" s="184"/>
      <c r="Q64" s="187"/>
    </row>
    <row r="65" spans="2:17" ht="15" thickBot="1">
      <c r="B65" s="183"/>
      <c r="C65" s="184"/>
      <c r="D65" s="196" t="s">
        <v>204</v>
      </c>
      <c r="E65" s="184"/>
      <c r="F65" s="184"/>
      <c r="G65" s="184"/>
      <c r="H65" s="184"/>
      <c r="I65" s="184"/>
      <c r="J65" s="184"/>
      <c r="K65" s="184"/>
      <c r="L65" s="184"/>
      <c r="M65" s="184"/>
      <c r="N65" s="184"/>
      <c r="O65" s="184"/>
      <c r="P65" s="184"/>
      <c r="Q65" s="187"/>
    </row>
    <row r="66" spans="2:17" ht="18">
      <c r="B66" s="183"/>
      <c r="C66" s="188" t="s">
        <v>205</v>
      </c>
      <c r="D66" s="192">
        <f>Q101</f>
        <v>0</v>
      </c>
      <c r="E66" s="184" t="s">
        <v>194</v>
      </c>
      <c r="F66" s="184"/>
      <c r="G66" s="184"/>
      <c r="H66" s="184"/>
      <c r="I66" s="184"/>
      <c r="J66" s="184"/>
      <c r="K66" s="184"/>
      <c r="L66" s="184"/>
      <c r="M66" s="184"/>
      <c r="N66" s="184"/>
      <c r="O66" s="184"/>
      <c r="P66" s="184"/>
      <c r="Q66" s="187"/>
    </row>
    <row r="67" spans="2:17" ht="5.25" customHeight="1">
      <c r="B67" s="183"/>
      <c r="C67" s="188"/>
      <c r="D67" s="192"/>
      <c r="E67" s="184"/>
      <c r="F67" s="184"/>
      <c r="G67" s="184"/>
      <c r="H67" s="184"/>
      <c r="I67" s="184"/>
      <c r="J67" s="184"/>
      <c r="K67" s="184"/>
      <c r="L67" s="184"/>
      <c r="M67" s="184"/>
      <c r="N67" s="184"/>
      <c r="O67" s="184"/>
      <c r="P67" s="184"/>
      <c r="Q67" s="187"/>
    </row>
    <row r="68" spans="2:17" ht="14.25">
      <c r="B68" s="197" t="s">
        <v>206</v>
      </c>
      <c r="C68" s="198" t="s">
        <v>207</v>
      </c>
      <c r="D68" s="192"/>
      <c r="E68" s="184"/>
      <c r="F68" s="184"/>
      <c r="G68" s="184"/>
      <c r="H68" s="184"/>
      <c r="I68" s="184"/>
      <c r="J68" s="184"/>
      <c r="K68" s="184"/>
      <c r="L68" s="184"/>
      <c r="M68" s="184"/>
      <c r="N68" s="184"/>
      <c r="O68" s="184"/>
      <c r="P68" s="184"/>
      <c r="Q68" s="187"/>
    </row>
    <row r="69" spans="2:17" ht="14.25">
      <c r="B69" s="197"/>
      <c r="C69" s="198" t="s">
        <v>208</v>
      </c>
      <c r="D69" s="199"/>
      <c r="E69" s="199"/>
      <c r="F69" s="199"/>
      <c r="G69" s="199"/>
      <c r="H69" s="199"/>
      <c r="I69" s="199"/>
      <c r="J69" s="199"/>
      <c r="K69" s="199"/>
      <c r="L69" s="199"/>
      <c r="M69" s="199"/>
      <c r="N69" s="199"/>
      <c r="O69" s="199"/>
      <c r="P69" s="199"/>
      <c r="Q69" s="200"/>
    </row>
    <row r="70" spans="2:17" ht="12.75">
      <c r="B70" s="201"/>
      <c r="C70" s="202" t="s">
        <v>209</v>
      </c>
      <c r="D70" s="203"/>
      <c r="E70" s="203"/>
      <c r="F70" s="203"/>
      <c r="G70" s="203"/>
      <c r="H70" s="203"/>
      <c r="I70" s="203"/>
      <c r="J70" s="203"/>
      <c r="K70" s="203"/>
      <c r="L70" s="203"/>
      <c r="M70" s="203"/>
      <c r="N70" s="203"/>
      <c r="O70" s="203"/>
      <c r="P70" s="203"/>
      <c r="Q70" s="204"/>
    </row>
    <row r="71" spans="2:17" ht="12.75">
      <c r="B71" s="205"/>
      <c r="C71" s="206"/>
      <c r="D71" s="205"/>
      <c r="E71" s="205"/>
      <c r="F71" s="205"/>
      <c r="G71" s="205"/>
      <c r="H71" s="205"/>
      <c r="I71" s="205"/>
      <c r="J71" s="205"/>
      <c r="K71" s="205"/>
      <c r="L71" s="205"/>
      <c r="M71" s="205"/>
      <c r="N71" s="205"/>
      <c r="O71" s="205"/>
      <c r="P71" s="205"/>
      <c r="Q71" s="205"/>
    </row>
    <row r="72" spans="3:17" ht="12.75">
      <c r="C72" s="177" t="s">
        <v>210</v>
      </c>
      <c r="D72" s="207" t="s">
        <v>211</v>
      </c>
      <c r="H72" s="177"/>
      <c r="I72" s="177"/>
      <c r="J72" s="177"/>
      <c r="K72" s="177"/>
      <c r="L72" s="177"/>
      <c r="M72" s="177"/>
      <c r="N72" s="177"/>
      <c r="O72" s="177"/>
      <c r="P72" s="177"/>
      <c r="Q72" s="177"/>
    </row>
    <row r="73" spans="3:17" ht="12.75">
      <c r="C73" s="564" t="s">
        <v>212</v>
      </c>
      <c r="D73" s="565"/>
      <c r="E73" s="208" t="s">
        <v>213</v>
      </c>
      <c r="F73" s="208" t="s">
        <v>214</v>
      </c>
      <c r="G73" s="208" t="s">
        <v>215</v>
      </c>
      <c r="H73" s="208" t="s">
        <v>216</v>
      </c>
      <c r="I73" s="208" t="s">
        <v>217</v>
      </c>
      <c r="J73" s="208" t="s">
        <v>218</v>
      </c>
      <c r="K73" s="208" t="s">
        <v>219</v>
      </c>
      <c r="L73" s="208" t="s">
        <v>220</v>
      </c>
      <c r="M73" s="208" t="s">
        <v>221</v>
      </c>
      <c r="N73" s="208" t="s">
        <v>222</v>
      </c>
      <c r="O73" s="208" t="s">
        <v>223</v>
      </c>
      <c r="P73" s="208" t="s">
        <v>224</v>
      </c>
      <c r="Q73" s="209" t="s">
        <v>225</v>
      </c>
    </row>
    <row r="74" spans="3:17" ht="12.75">
      <c r="C74" s="566"/>
      <c r="D74" s="567"/>
      <c r="E74" s="210" t="s">
        <v>226</v>
      </c>
      <c r="F74" s="210" t="s">
        <v>226</v>
      </c>
      <c r="G74" s="210" t="s">
        <v>226</v>
      </c>
      <c r="H74" s="210" t="s">
        <v>226</v>
      </c>
      <c r="I74" s="210" t="s">
        <v>226</v>
      </c>
      <c r="J74" s="210" t="s">
        <v>226</v>
      </c>
      <c r="K74" s="210" t="s">
        <v>226</v>
      </c>
      <c r="L74" s="210" t="s">
        <v>226</v>
      </c>
      <c r="M74" s="210" t="s">
        <v>226</v>
      </c>
      <c r="N74" s="210" t="s">
        <v>226</v>
      </c>
      <c r="O74" s="210" t="s">
        <v>226</v>
      </c>
      <c r="P74" s="210" t="s">
        <v>226</v>
      </c>
      <c r="Q74" s="211"/>
    </row>
    <row r="75" spans="3:17" ht="12.75">
      <c r="C75" s="212" t="s">
        <v>227</v>
      </c>
      <c r="D75" s="212" t="s">
        <v>174</v>
      </c>
      <c r="E75" s="213">
        <f>500*2*700/1000</f>
        <v>700</v>
      </c>
      <c r="F75" s="213">
        <f>500*1*700/1000</f>
        <v>350</v>
      </c>
      <c r="G75" s="213">
        <f>500*1*700/1000</f>
        <v>350</v>
      </c>
      <c r="H75" s="213">
        <f>500*2*700/1000</f>
        <v>700</v>
      </c>
      <c r="I75" s="213">
        <f>500*2*700/1000</f>
        <v>700</v>
      </c>
      <c r="J75" s="213">
        <f>500*2*700/1000</f>
        <v>700</v>
      </c>
      <c r="K75" s="213">
        <f>500*1*700/1000</f>
        <v>350</v>
      </c>
      <c r="L75" s="213">
        <f>500*1*700/1000</f>
        <v>350</v>
      </c>
      <c r="M75" s="213">
        <f>500*1*700/1000</f>
        <v>350</v>
      </c>
      <c r="N75" s="213">
        <f>500*2*700/1000</f>
        <v>700</v>
      </c>
      <c r="O75" s="213">
        <f>500*2*700/1000</f>
        <v>700</v>
      </c>
      <c r="P75" s="213">
        <f>500*2*700/1000</f>
        <v>700</v>
      </c>
      <c r="Q75" s="214">
        <f aca="true" t="shared" si="14" ref="Q75:Q81">SUM(E75:P75)</f>
        <v>6650</v>
      </c>
    </row>
    <row r="76" spans="3:17" ht="12.75">
      <c r="C76" s="212" t="s">
        <v>228</v>
      </c>
      <c r="D76" s="212" t="s">
        <v>175</v>
      </c>
      <c r="E76" s="213">
        <f>500*2*0.03*700/1000</f>
        <v>21</v>
      </c>
      <c r="F76" s="213">
        <f>500*1*0.03*700/1000</f>
        <v>10.5</v>
      </c>
      <c r="G76" s="213">
        <f>500*1*0.03*700/1000</f>
        <v>10.5</v>
      </c>
      <c r="H76" s="213">
        <f>500*2*0.03*700/1000</f>
        <v>21</v>
      </c>
      <c r="I76" s="213">
        <f>500*2*0.03*700/1000</f>
        <v>21</v>
      </c>
      <c r="J76" s="213">
        <f>500*2*0.03*700/1000</f>
        <v>21</v>
      </c>
      <c r="K76" s="213">
        <f>500*1*0.03*700/1000</f>
        <v>10.5</v>
      </c>
      <c r="L76" s="213">
        <f>500*1*0.03*700/1000</f>
        <v>10.5</v>
      </c>
      <c r="M76" s="213">
        <f>500*1*0.03*700/1000</f>
        <v>10.5</v>
      </c>
      <c r="N76" s="213">
        <f>500*2*0.03*700/1000</f>
        <v>21</v>
      </c>
      <c r="O76" s="213">
        <f>500*2*0.03*700/1000</f>
        <v>21</v>
      </c>
      <c r="P76" s="213">
        <f>500*2*0.03*700/1000</f>
        <v>21</v>
      </c>
      <c r="Q76" s="214">
        <f t="shared" si="14"/>
        <v>199.5</v>
      </c>
    </row>
    <row r="77" spans="3:17" ht="12.75">
      <c r="C77" s="212" t="s">
        <v>229</v>
      </c>
      <c r="D77" s="212" t="s">
        <v>230</v>
      </c>
      <c r="E77" s="213">
        <f aca="true" t="shared" si="15" ref="E77:P77">E75*3600/1000/(0.4)</f>
        <v>6300</v>
      </c>
      <c r="F77" s="213">
        <f t="shared" si="15"/>
        <v>3150</v>
      </c>
      <c r="G77" s="213">
        <f t="shared" si="15"/>
        <v>3150</v>
      </c>
      <c r="H77" s="213">
        <f t="shared" si="15"/>
        <v>6300</v>
      </c>
      <c r="I77" s="213">
        <f t="shared" si="15"/>
        <v>6300</v>
      </c>
      <c r="J77" s="213">
        <f t="shared" si="15"/>
        <v>6300</v>
      </c>
      <c r="K77" s="213">
        <f t="shared" si="15"/>
        <v>3150</v>
      </c>
      <c r="L77" s="213">
        <f t="shared" si="15"/>
        <v>3150</v>
      </c>
      <c r="M77" s="213">
        <f t="shared" si="15"/>
        <v>3150</v>
      </c>
      <c r="N77" s="213">
        <f t="shared" si="15"/>
        <v>6300</v>
      </c>
      <c r="O77" s="213">
        <f t="shared" si="15"/>
        <v>6300</v>
      </c>
      <c r="P77" s="213">
        <f t="shared" si="15"/>
        <v>6300</v>
      </c>
      <c r="Q77" s="214">
        <f t="shared" si="14"/>
        <v>59850</v>
      </c>
    </row>
    <row r="78" spans="3:17" ht="12.75">
      <c r="C78" s="212" t="s">
        <v>231</v>
      </c>
      <c r="D78" s="212" t="s">
        <v>232</v>
      </c>
      <c r="E78" s="213">
        <f>E77*0.15</f>
        <v>945</v>
      </c>
      <c r="F78" s="213">
        <f aca="true" t="shared" si="16" ref="F78:P78">F77*0.15</f>
        <v>472.5</v>
      </c>
      <c r="G78" s="213">
        <f t="shared" si="16"/>
        <v>472.5</v>
      </c>
      <c r="H78" s="213">
        <f t="shared" si="16"/>
        <v>945</v>
      </c>
      <c r="I78" s="213">
        <f t="shared" si="16"/>
        <v>945</v>
      </c>
      <c r="J78" s="213">
        <f t="shared" si="16"/>
        <v>945</v>
      </c>
      <c r="K78" s="213">
        <f t="shared" si="16"/>
        <v>472.5</v>
      </c>
      <c r="L78" s="213">
        <f t="shared" si="16"/>
        <v>472.5</v>
      </c>
      <c r="M78" s="213">
        <f t="shared" si="16"/>
        <v>472.5</v>
      </c>
      <c r="N78" s="213">
        <f t="shared" si="16"/>
        <v>945</v>
      </c>
      <c r="O78" s="213">
        <f t="shared" si="16"/>
        <v>945</v>
      </c>
      <c r="P78" s="213">
        <f t="shared" si="16"/>
        <v>945</v>
      </c>
      <c r="Q78" s="214">
        <f t="shared" si="14"/>
        <v>8977.5</v>
      </c>
    </row>
    <row r="79" spans="3:17" ht="12.75">
      <c r="C79" s="212" t="s">
        <v>233</v>
      </c>
      <c r="D79" s="212" t="s">
        <v>396</v>
      </c>
      <c r="E79" s="213">
        <v>0</v>
      </c>
      <c r="F79" s="213">
        <f aca="true" t="shared" si="17" ref="F79:M79">F77*0.15</f>
        <v>472.5</v>
      </c>
      <c r="G79" s="213">
        <f t="shared" si="17"/>
        <v>472.5</v>
      </c>
      <c r="H79" s="213">
        <f t="shared" si="17"/>
        <v>945</v>
      </c>
      <c r="I79" s="213">
        <f t="shared" si="17"/>
        <v>945</v>
      </c>
      <c r="J79" s="213">
        <f t="shared" si="17"/>
        <v>945</v>
      </c>
      <c r="K79" s="213">
        <f t="shared" si="17"/>
        <v>472.5</v>
      </c>
      <c r="L79" s="213">
        <f t="shared" si="17"/>
        <v>472.5</v>
      </c>
      <c r="M79" s="213">
        <f t="shared" si="17"/>
        <v>472.5</v>
      </c>
      <c r="N79" s="213">
        <v>0</v>
      </c>
      <c r="O79" s="213">
        <v>0</v>
      </c>
      <c r="P79" s="213">
        <v>0</v>
      </c>
      <c r="Q79" s="214">
        <f t="shared" si="14"/>
        <v>5197.5</v>
      </c>
    </row>
    <row r="80" spans="3:17" ht="12.75">
      <c r="C80" s="212" t="s">
        <v>234</v>
      </c>
      <c r="D80" s="212" t="s">
        <v>177</v>
      </c>
      <c r="E80" s="213">
        <f>E77*0.15*0.8</f>
        <v>756</v>
      </c>
      <c r="F80" s="213">
        <v>0</v>
      </c>
      <c r="G80" s="213">
        <v>0</v>
      </c>
      <c r="H80" s="213">
        <v>0</v>
      </c>
      <c r="I80" s="213">
        <v>0</v>
      </c>
      <c r="J80" s="213">
        <v>0</v>
      </c>
      <c r="K80" s="213">
        <v>0</v>
      </c>
      <c r="L80" s="213">
        <v>0</v>
      </c>
      <c r="M80" s="213">
        <v>0</v>
      </c>
      <c r="N80" s="213">
        <f>N77*0.15*0.8</f>
        <v>756</v>
      </c>
      <c r="O80" s="213">
        <f>O77*0.15*0.8</f>
        <v>756</v>
      </c>
      <c r="P80" s="213">
        <f>P77*0.15*0.8</f>
        <v>756</v>
      </c>
      <c r="Q80" s="214">
        <f t="shared" si="14"/>
        <v>3024</v>
      </c>
    </row>
    <row r="81" spans="3:17" ht="12.75">
      <c r="C81" s="212" t="s">
        <v>362</v>
      </c>
      <c r="D81" s="212" t="s">
        <v>236</v>
      </c>
      <c r="E81" s="213">
        <v>0</v>
      </c>
      <c r="F81" s="213">
        <v>0</v>
      </c>
      <c r="G81" s="213">
        <v>0</v>
      </c>
      <c r="H81" s="213">
        <v>0</v>
      </c>
      <c r="I81" s="213">
        <v>0</v>
      </c>
      <c r="J81" s="213">
        <v>0</v>
      </c>
      <c r="K81" s="213">
        <v>0</v>
      </c>
      <c r="L81" s="213">
        <v>0</v>
      </c>
      <c r="M81" s="213">
        <v>0</v>
      </c>
      <c r="N81" s="213">
        <v>0</v>
      </c>
      <c r="O81" s="213">
        <v>0</v>
      </c>
      <c r="P81" s="213">
        <v>0</v>
      </c>
      <c r="Q81" s="214">
        <f t="shared" si="14"/>
        <v>0</v>
      </c>
    </row>
    <row r="82" spans="3:17" ht="12.75">
      <c r="C82" s="215" t="s">
        <v>237</v>
      </c>
      <c r="D82" s="177"/>
      <c r="E82" s="177"/>
      <c r="F82" s="177"/>
      <c r="G82" s="177"/>
      <c r="H82" s="177"/>
      <c r="I82" s="177"/>
      <c r="J82" s="177"/>
      <c r="K82" s="177"/>
      <c r="L82" s="177"/>
      <c r="M82" s="177"/>
      <c r="N82" s="177"/>
      <c r="O82" s="177"/>
      <c r="P82" s="177"/>
      <c r="Q82" s="177"/>
    </row>
    <row r="83" spans="3:17" ht="12.75">
      <c r="C83" s="215" t="s">
        <v>238</v>
      </c>
      <c r="D83" s="177"/>
      <c r="E83" s="177"/>
      <c r="F83" s="177"/>
      <c r="G83" s="177"/>
      <c r="H83" s="177"/>
      <c r="I83" s="177"/>
      <c r="J83" s="177"/>
      <c r="K83" s="177"/>
      <c r="L83" s="177"/>
      <c r="M83" s="177"/>
      <c r="N83" s="177"/>
      <c r="O83" s="177"/>
      <c r="P83" s="177"/>
      <c r="Q83" s="177"/>
    </row>
    <row r="84" spans="3:17" ht="12.75">
      <c r="C84" s="215" t="s">
        <v>239</v>
      </c>
      <c r="D84" s="177"/>
      <c r="E84" s="177"/>
      <c r="F84" s="177"/>
      <c r="G84" s="177"/>
      <c r="H84" s="177"/>
      <c r="I84" s="177"/>
      <c r="J84" s="177"/>
      <c r="K84" s="177"/>
      <c r="L84" s="177"/>
      <c r="M84" s="177"/>
      <c r="N84" s="177"/>
      <c r="O84" s="177"/>
      <c r="P84" s="177"/>
      <c r="Q84" s="177"/>
    </row>
    <row r="85" spans="3:17" ht="12.75">
      <c r="C85" s="216"/>
      <c r="D85" s="177"/>
      <c r="E85" s="177"/>
      <c r="F85" s="177"/>
      <c r="G85" s="177"/>
      <c r="H85" s="177"/>
      <c r="I85" s="177"/>
      <c r="J85" s="177"/>
      <c r="K85" s="177"/>
      <c r="L85" s="177"/>
      <c r="M85" s="177"/>
      <c r="N85" s="177"/>
      <c r="O85" s="177"/>
      <c r="P85" s="177"/>
      <c r="Q85" s="177"/>
    </row>
    <row r="86" spans="3:16" ht="12.75">
      <c r="C86" s="217" t="s">
        <v>240</v>
      </c>
      <c r="D86" s="217"/>
      <c r="F86" s="218"/>
      <c r="G86" s="217" t="s">
        <v>241</v>
      </c>
      <c r="M86" s="219"/>
      <c r="N86" s="219" t="s">
        <v>242</v>
      </c>
      <c r="P86" s="220"/>
    </row>
    <row r="87" spans="3:27" ht="13.5">
      <c r="C87" s="221" t="s">
        <v>243</v>
      </c>
      <c r="D87" s="221" t="s">
        <v>363</v>
      </c>
      <c r="E87" s="222">
        <v>0.9</v>
      </c>
      <c r="G87" s="568" t="s">
        <v>245</v>
      </c>
      <c r="H87" s="569"/>
      <c r="I87" s="570"/>
      <c r="J87" s="223" t="s">
        <v>397</v>
      </c>
      <c r="K87" s="224">
        <v>40.6</v>
      </c>
      <c r="L87" s="225" t="s">
        <v>247</v>
      </c>
      <c r="N87" s="226" t="s">
        <v>248</v>
      </c>
      <c r="O87" s="227" t="s">
        <v>249</v>
      </c>
      <c r="P87" s="228">
        <v>0.252</v>
      </c>
      <c r="Q87" s="229" t="s">
        <v>250</v>
      </c>
      <c r="AA87" s="220"/>
    </row>
    <row r="88" spans="3:27" ht="13.5">
      <c r="C88" s="221" t="s">
        <v>251</v>
      </c>
      <c r="D88" s="221" t="s">
        <v>366</v>
      </c>
      <c r="E88" s="222">
        <v>0.85</v>
      </c>
      <c r="G88" s="555" t="s">
        <v>253</v>
      </c>
      <c r="H88" s="555"/>
      <c r="I88" s="555"/>
      <c r="J88" s="223" t="s">
        <v>254</v>
      </c>
      <c r="K88" s="224">
        <v>45</v>
      </c>
      <c r="L88" s="225" t="s">
        <v>247</v>
      </c>
      <c r="N88" s="226" t="s">
        <v>255</v>
      </c>
      <c r="O88" s="227" t="s">
        <v>256</v>
      </c>
      <c r="P88" s="229">
        <v>0.0258</v>
      </c>
      <c r="Q88" s="229" t="s">
        <v>257</v>
      </c>
      <c r="AA88" s="220"/>
    </row>
    <row r="89" spans="3:27" ht="13.5">
      <c r="C89" s="221" t="s">
        <v>258</v>
      </c>
      <c r="D89" s="221" t="s">
        <v>259</v>
      </c>
      <c r="E89" s="230">
        <v>1.3</v>
      </c>
      <c r="G89" s="555" t="s">
        <v>260</v>
      </c>
      <c r="H89" s="555"/>
      <c r="I89" s="555"/>
      <c r="J89" s="223" t="s">
        <v>261</v>
      </c>
      <c r="K89" s="231">
        <f>K88/K87</f>
        <v>1.108374384236453</v>
      </c>
      <c r="L89" s="185"/>
      <c r="N89" s="169" t="s">
        <v>262</v>
      </c>
      <c r="AA89" s="232"/>
    </row>
    <row r="90" spans="3:27" ht="12.75">
      <c r="C90" s="233" t="s">
        <v>263</v>
      </c>
      <c r="D90" s="234"/>
      <c r="E90" s="235"/>
      <c r="G90" s="233" t="s">
        <v>264</v>
      </c>
      <c r="H90" s="236"/>
      <c r="I90" s="236"/>
      <c r="J90" s="237"/>
      <c r="K90" s="185"/>
      <c r="AA90" s="232"/>
    </row>
    <row r="91" spans="3:27" ht="12.75">
      <c r="C91" s="233"/>
      <c r="D91" s="234"/>
      <c r="E91" s="235"/>
      <c r="G91" s="236"/>
      <c r="H91" s="236"/>
      <c r="I91" s="236"/>
      <c r="J91" s="237"/>
      <c r="K91" s="185"/>
      <c r="AA91" s="232"/>
    </row>
    <row r="92" spans="14:27" ht="12.75">
      <c r="N92" s="556" t="s">
        <v>492</v>
      </c>
      <c r="O92" s="556"/>
      <c r="P92" s="556"/>
      <c r="Q92" s="556"/>
      <c r="AA92" s="220"/>
    </row>
    <row r="93" spans="3:17" ht="12.75">
      <c r="C93" s="217" t="s">
        <v>265</v>
      </c>
      <c r="Q93" s="238" t="s">
        <v>266</v>
      </c>
    </row>
    <row r="94" spans="2:17" ht="13.5" customHeight="1" thickBot="1">
      <c r="B94" s="239"/>
      <c r="C94" s="557" t="s">
        <v>342</v>
      </c>
      <c r="D94" s="558"/>
      <c r="E94" s="209" t="str">
        <f aca="true" t="shared" si="18" ref="E94:P94">E73</f>
        <v>9月</v>
      </c>
      <c r="F94" s="209" t="str">
        <f t="shared" si="18"/>
        <v>10月</v>
      </c>
      <c r="G94" s="209" t="str">
        <f t="shared" si="18"/>
        <v>11月</v>
      </c>
      <c r="H94" s="209" t="str">
        <f t="shared" si="18"/>
        <v>12月</v>
      </c>
      <c r="I94" s="209" t="str">
        <f t="shared" si="18"/>
        <v>1月</v>
      </c>
      <c r="J94" s="209" t="str">
        <f t="shared" si="18"/>
        <v>2月</v>
      </c>
      <c r="K94" s="209" t="str">
        <f t="shared" si="18"/>
        <v>3月</v>
      </c>
      <c r="L94" s="209" t="str">
        <f t="shared" si="18"/>
        <v>4月</v>
      </c>
      <c r="M94" s="209" t="str">
        <f t="shared" si="18"/>
        <v>5月</v>
      </c>
      <c r="N94" s="209" t="str">
        <f t="shared" si="18"/>
        <v>6月</v>
      </c>
      <c r="O94" s="209" t="str">
        <f t="shared" si="18"/>
        <v>7月</v>
      </c>
      <c r="P94" s="209" t="str">
        <f t="shared" si="18"/>
        <v>8月</v>
      </c>
      <c r="Q94" s="240" t="s">
        <v>225</v>
      </c>
    </row>
    <row r="95" spans="2:17" ht="16.5" thickBot="1">
      <c r="B95" s="559" t="s">
        <v>268</v>
      </c>
      <c r="C95" s="212" t="s">
        <v>269</v>
      </c>
      <c r="D95" s="212" t="s">
        <v>372</v>
      </c>
      <c r="E95" s="241">
        <f>(E75-E76)*$P$87</f>
        <v>171.108</v>
      </c>
      <c r="F95" s="241">
        <f>(F75-F76)*$P$87</f>
        <v>85.554</v>
      </c>
      <c r="G95" s="241">
        <f>(G75-G76)*$P$87</f>
        <v>85.554</v>
      </c>
      <c r="H95" s="241">
        <f>(H75-H76)*$P$87</f>
        <v>171.108</v>
      </c>
      <c r="I95" s="241">
        <f aca="true" t="shared" si="19" ref="I95:P95">(I75-I76)*$P$87</f>
        <v>171.108</v>
      </c>
      <c r="J95" s="241">
        <f t="shared" si="19"/>
        <v>171.108</v>
      </c>
      <c r="K95" s="241">
        <f t="shared" si="19"/>
        <v>85.554</v>
      </c>
      <c r="L95" s="241">
        <f t="shared" si="19"/>
        <v>85.554</v>
      </c>
      <c r="M95" s="241">
        <f t="shared" si="19"/>
        <v>85.554</v>
      </c>
      <c r="N95" s="241">
        <f t="shared" si="19"/>
        <v>171.108</v>
      </c>
      <c r="O95" s="241">
        <f t="shared" si="19"/>
        <v>171.108</v>
      </c>
      <c r="P95" s="241">
        <f t="shared" si="19"/>
        <v>171.108</v>
      </c>
      <c r="Q95" s="243">
        <f>SUM(E95:P95)</f>
        <v>1625.5259999999998</v>
      </c>
    </row>
    <row r="96" spans="2:17" ht="12.75">
      <c r="B96" s="559"/>
      <c r="C96" s="212" t="s">
        <v>270</v>
      </c>
      <c r="D96" s="212" t="s">
        <v>343</v>
      </c>
      <c r="E96" s="241">
        <f>E78/$E$87*$K$89*$P$88</f>
        <v>30.025862068965516</v>
      </c>
      <c r="F96" s="241">
        <f>F78/$E$87*$K$89*$P$88</f>
        <v>15.012931034482758</v>
      </c>
      <c r="G96" s="241">
        <f aca="true" t="shared" si="20" ref="G96:P97">G78/$E$87*$K$89*$P$88</f>
        <v>15.012931034482758</v>
      </c>
      <c r="H96" s="241">
        <f t="shared" si="20"/>
        <v>30.025862068965516</v>
      </c>
      <c r="I96" s="241">
        <f t="shared" si="20"/>
        <v>30.025862068965516</v>
      </c>
      <c r="J96" s="241">
        <f t="shared" si="20"/>
        <v>30.025862068965516</v>
      </c>
      <c r="K96" s="241">
        <f t="shared" si="20"/>
        <v>15.012931034482758</v>
      </c>
      <c r="L96" s="241">
        <f t="shared" si="20"/>
        <v>15.012931034482758</v>
      </c>
      <c r="M96" s="241">
        <f t="shared" si="20"/>
        <v>15.012931034482758</v>
      </c>
      <c r="N96" s="241">
        <f t="shared" si="20"/>
        <v>30.025862068965516</v>
      </c>
      <c r="O96" s="241">
        <f t="shared" si="20"/>
        <v>30.025862068965516</v>
      </c>
      <c r="P96" s="241">
        <f t="shared" si="20"/>
        <v>30.025862068965516</v>
      </c>
      <c r="Q96" s="244">
        <f aca="true" t="shared" si="21" ref="Q96:Q101">SUM(E96:P96)</f>
        <v>285.24568965517244</v>
      </c>
    </row>
    <row r="97" spans="2:17" ht="12.75">
      <c r="B97" s="559"/>
      <c r="C97" s="212" t="s">
        <v>271</v>
      </c>
      <c r="D97" s="212" t="s">
        <v>344</v>
      </c>
      <c r="E97" s="241">
        <f>E79/$E$87*$K$89*$P$88</f>
        <v>0</v>
      </c>
      <c r="F97" s="241">
        <f>F79/$E$87*$K$89*$P$88</f>
        <v>15.012931034482758</v>
      </c>
      <c r="G97" s="241">
        <f t="shared" si="20"/>
        <v>15.012931034482758</v>
      </c>
      <c r="H97" s="241">
        <f t="shared" si="20"/>
        <v>30.025862068965516</v>
      </c>
      <c r="I97" s="241">
        <f t="shared" si="20"/>
        <v>30.025862068965516</v>
      </c>
      <c r="J97" s="241">
        <f t="shared" si="20"/>
        <v>30.025862068965516</v>
      </c>
      <c r="K97" s="241">
        <f t="shared" si="20"/>
        <v>15.012931034482758</v>
      </c>
      <c r="L97" s="241">
        <f t="shared" si="20"/>
        <v>15.012931034482758</v>
      </c>
      <c r="M97" s="241">
        <f t="shared" si="20"/>
        <v>15.012931034482758</v>
      </c>
      <c r="N97" s="241">
        <f t="shared" si="20"/>
        <v>0</v>
      </c>
      <c r="O97" s="241">
        <f t="shared" si="20"/>
        <v>0</v>
      </c>
      <c r="P97" s="241">
        <f t="shared" si="20"/>
        <v>0</v>
      </c>
      <c r="Q97" s="245">
        <f t="shared" si="21"/>
        <v>165.14224137931035</v>
      </c>
    </row>
    <row r="98" spans="2:17" ht="13.5" thickBot="1">
      <c r="B98" s="559"/>
      <c r="C98" s="212" t="s">
        <v>272</v>
      </c>
      <c r="D98" s="212" t="s">
        <v>373</v>
      </c>
      <c r="E98" s="241">
        <f>E80/$E$89*$K$89*$P$88</f>
        <v>16.62970822281167</v>
      </c>
      <c r="F98" s="241">
        <f>F80/$E$89*$K$89*$P$88</f>
        <v>0</v>
      </c>
      <c r="G98" s="241">
        <f aca="true" t="shared" si="22" ref="G98:P98">G80/$E$89*$K$89*$P$88</f>
        <v>0</v>
      </c>
      <c r="H98" s="241">
        <f t="shared" si="22"/>
        <v>0</v>
      </c>
      <c r="I98" s="241">
        <f t="shared" si="22"/>
        <v>0</v>
      </c>
      <c r="J98" s="241">
        <f t="shared" si="22"/>
        <v>0</v>
      </c>
      <c r="K98" s="241">
        <f t="shared" si="22"/>
        <v>0</v>
      </c>
      <c r="L98" s="241">
        <f t="shared" si="22"/>
        <v>0</v>
      </c>
      <c r="M98" s="241">
        <f t="shared" si="22"/>
        <v>0</v>
      </c>
      <c r="N98" s="241">
        <f t="shared" si="22"/>
        <v>16.62970822281167</v>
      </c>
      <c r="O98" s="241">
        <f t="shared" si="22"/>
        <v>16.62970822281167</v>
      </c>
      <c r="P98" s="241">
        <f t="shared" si="22"/>
        <v>16.62970822281167</v>
      </c>
      <c r="Q98" s="246">
        <f t="shared" si="21"/>
        <v>66.51883289124667</v>
      </c>
    </row>
    <row r="99" spans="2:17" ht="16.5" thickBot="1">
      <c r="B99" s="559"/>
      <c r="C99" s="212" t="s">
        <v>225</v>
      </c>
      <c r="D99" s="212" t="s">
        <v>345</v>
      </c>
      <c r="E99" s="241">
        <f>SUM(E96:E98)</f>
        <v>46.65557029177718</v>
      </c>
      <c r="F99" s="241">
        <f>SUM(F96:F98)</f>
        <v>30.025862068965516</v>
      </c>
      <c r="G99" s="241">
        <f aca="true" t="shared" si="23" ref="G99:P99">SUM(G96:G98)</f>
        <v>30.025862068965516</v>
      </c>
      <c r="H99" s="241">
        <f t="shared" si="23"/>
        <v>60.05172413793103</v>
      </c>
      <c r="I99" s="241">
        <f t="shared" si="23"/>
        <v>60.05172413793103</v>
      </c>
      <c r="J99" s="241">
        <f t="shared" si="23"/>
        <v>60.05172413793103</v>
      </c>
      <c r="K99" s="241">
        <f t="shared" si="23"/>
        <v>30.025862068965516</v>
      </c>
      <c r="L99" s="241">
        <f t="shared" si="23"/>
        <v>30.025862068965516</v>
      </c>
      <c r="M99" s="241">
        <f t="shared" si="23"/>
        <v>30.025862068965516</v>
      </c>
      <c r="N99" s="241">
        <f t="shared" si="23"/>
        <v>46.65557029177718</v>
      </c>
      <c r="O99" s="241">
        <f t="shared" si="23"/>
        <v>46.65557029177718</v>
      </c>
      <c r="P99" s="242">
        <f t="shared" si="23"/>
        <v>46.65557029177718</v>
      </c>
      <c r="Q99" s="243">
        <f t="shared" si="21"/>
        <v>516.9067639257295</v>
      </c>
    </row>
    <row r="100" spans="2:17" ht="59.25" customHeight="1" thickBot="1">
      <c r="B100" s="560" t="s">
        <v>273</v>
      </c>
      <c r="C100" s="212" t="s">
        <v>274</v>
      </c>
      <c r="D100" s="212" t="s">
        <v>374</v>
      </c>
      <c r="E100" s="241">
        <f aca="true" t="shared" si="24" ref="E100:P100">E77*$K$89*$P$88</f>
        <v>180.15517241379308</v>
      </c>
      <c r="F100" s="241">
        <f t="shared" si="24"/>
        <v>90.07758620689654</v>
      </c>
      <c r="G100" s="241">
        <f t="shared" si="24"/>
        <v>90.07758620689654</v>
      </c>
      <c r="H100" s="241">
        <f t="shared" si="24"/>
        <v>180.15517241379308</v>
      </c>
      <c r="I100" s="241">
        <f t="shared" si="24"/>
        <v>180.15517241379308</v>
      </c>
      <c r="J100" s="241">
        <f t="shared" si="24"/>
        <v>180.15517241379308</v>
      </c>
      <c r="K100" s="241">
        <f t="shared" si="24"/>
        <v>90.07758620689654</v>
      </c>
      <c r="L100" s="241">
        <f t="shared" si="24"/>
        <v>90.07758620689654</v>
      </c>
      <c r="M100" s="241">
        <f t="shared" si="24"/>
        <v>90.07758620689654</v>
      </c>
      <c r="N100" s="241">
        <f t="shared" si="24"/>
        <v>180.15517241379308</v>
      </c>
      <c r="O100" s="241">
        <f t="shared" si="24"/>
        <v>180.15517241379308</v>
      </c>
      <c r="P100" s="241">
        <f t="shared" si="24"/>
        <v>180.15517241379308</v>
      </c>
      <c r="Q100" s="243">
        <f>SUM(E100:P100)</f>
        <v>1711.474137931034</v>
      </c>
    </row>
    <row r="101" spans="2:17" ht="16.5" thickBot="1">
      <c r="B101" s="560"/>
      <c r="C101" s="247" t="s">
        <v>346</v>
      </c>
      <c r="D101" s="212" t="s">
        <v>347</v>
      </c>
      <c r="E101" s="241">
        <f aca="true" t="shared" si="25" ref="E101:P101">E81*$K$89*$P$88</f>
        <v>0</v>
      </c>
      <c r="F101" s="241">
        <f t="shared" si="25"/>
        <v>0</v>
      </c>
      <c r="G101" s="241">
        <f t="shared" si="25"/>
        <v>0</v>
      </c>
      <c r="H101" s="241">
        <f t="shared" si="25"/>
        <v>0</v>
      </c>
      <c r="I101" s="241">
        <f t="shared" si="25"/>
        <v>0</v>
      </c>
      <c r="J101" s="241">
        <f t="shared" si="25"/>
        <v>0</v>
      </c>
      <c r="K101" s="241">
        <f t="shared" si="25"/>
        <v>0</v>
      </c>
      <c r="L101" s="241">
        <f t="shared" si="25"/>
        <v>0</v>
      </c>
      <c r="M101" s="241">
        <f t="shared" si="25"/>
        <v>0</v>
      </c>
      <c r="N101" s="241">
        <f t="shared" si="25"/>
        <v>0</v>
      </c>
      <c r="O101" s="241">
        <f t="shared" si="25"/>
        <v>0</v>
      </c>
      <c r="P101" s="241">
        <f t="shared" si="25"/>
        <v>0</v>
      </c>
      <c r="Q101" s="243">
        <f t="shared" si="21"/>
        <v>0</v>
      </c>
    </row>
    <row r="102" spans="3:17" ht="16.5" thickBot="1">
      <c r="C102" s="247" t="s">
        <v>275</v>
      </c>
      <c r="D102" s="247" t="s">
        <v>348</v>
      </c>
      <c r="E102" s="248">
        <f aca="true" t="shared" si="26" ref="E102:Q102">(E95+E99-(E100+E101))/(E95+E99)</f>
        <v>0.17270288977900816</v>
      </c>
      <c r="F102" s="248">
        <f t="shared" si="26"/>
        <v>0.22064636006272437</v>
      </c>
      <c r="G102" s="248">
        <f t="shared" si="26"/>
        <v>0.22064636006272437</v>
      </c>
      <c r="H102" s="248">
        <f t="shared" si="26"/>
        <v>0.22064636006272437</v>
      </c>
      <c r="I102" s="248">
        <f t="shared" si="26"/>
        <v>0.22064636006272437</v>
      </c>
      <c r="J102" s="248">
        <f t="shared" si="26"/>
        <v>0.22064636006272437</v>
      </c>
      <c r="K102" s="248">
        <f t="shared" si="26"/>
        <v>0.22064636006272437</v>
      </c>
      <c r="L102" s="248">
        <f t="shared" si="26"/>
        <v>0.22064636006272437</v>
      </c>
      <c r="M102" s="248">
        <f t="shared" si="26"/>
        <v>0.22064636006272437</v>
      </c>
      <c r="N102" s="248">
        <f t="shared" si="26"/>
        <v>0.17270288977900816</v>
      </c>
      <c r="O102" s="248">
        <f t="shared" si="26"/>
        <v>0.17270288977900816</v>
      </c>
      <c r="P102" s="249">
        <f t="shared" si="26"/>
        <v>0.17270288977900816</v>
      </c>
      <c r="Q102" s="250">
        <f t="shared" si="26"/>
        <v>0.20115386267946156</v>
      </c>
    </row>
    <row r="103" spans="3:17" ht="4.5" customHeight="1">
      <c r="C103" s="251"/>
      <c r="D103" s="251"/>
      <c r="E103" s="252"/>
      <c r="F103" s="252"/>
      <c r="G103" s="252"/>
      <c r="H103" s="252"/>
      <c r="I103" s="252"/>
      <c r="J103" s="252"/>
      <c r="K103" s="252"/>
      <c r="L103" s="252"/>
      <c r="M103" s="252"/>
      <c r="N103" s="252"/>
      <c r="O103" s="252"/>
      <c r="P103" s="252"/>
      <c r="Q103" s="252"/>
    </row>
    <row r="104" spans="2:18" ht="12.75">
      <c r="B104" s="217"/>
      <c r="C104" s="253" t="s">
        <v>276</v>
      </c>
      <c r="D104" s="253"/>
      <c r="E104" s="253"/>
      <c r="F104" s="253"/>
      <c r="G104" s="253"/>
      <c r="H104" s="253"/>
      <c r="I104" s="253"/>
      <c r="J104" s="253"/>
      <c r="K104" s="253"/>
      <c r="L104" s="253"/>
      <c r="M104" s="253"/>
      <c r="N104" s="253"/>
      <c r="O104" s="253"/>
      <c r="P104" s="253"/>
      <c r="Q104" s="253"/>
      <c r="R104" s="254"/>
    </row>
    <row r="105" spans="2:18" ht="12.75">
      <c r="B105" s="205"/>
      <c r="C105" s="253" t="s">
        <v>277</v>
      </c>
      <c r="D105" s="253"/>
      <c r="E105" s="254"/>
      <c r="F105" s="255"/>
      <c r="G105" s="253" t="s">
        <v>278</v>
      </c>
      <c r="H105" s="253"/>
      <c r="I105" s="254"/>
      <c r="J105" s="255"/>
      <c r="K105" s="255"/>
      <c r="L105" s="255"/>
      <c r="M105" s="255"/>
      <c r="N105" s="255"/>
      <c r="O105" s="255"/>
      <c r="P105" s="255"/>
      <c r="Q105" s="255"/>
      <c r="R105" s="254"/>
    </row>
    <row r="106" spans="2:18" ht="15.75">
      <c r="B106" s="205"/>
      <c r="C106" s="256" t="s">
        <v>279</v>
      </c>
      <c r="D106" s="256" t="s">
        <v>375</v>
      </c>
      <c r="E106" s="213"/>
      <c r="F106" s="255"/>
      <c r="G106" s="552" t="s">
        <v>280</v>
      </c>
      <c r="H106" s="553"/>
      <c r="I106" s="553"/>
      <c r="J106" s="553"/>
      <c r="K106" s="553"/>
      <c r="L106" s="554"/>
      <c r="M106" s="552" t="s">
        <v>349</v>
      </c>
      <c r="N106" s="553"/>
      <c r="O106" s="554"/>
      <c r="P106" s="257">
        <f>E111+Q95+Q99-(Q100+Q101)</f>
        <v>430.95862599469547</v>
      </c>
      <c r="Q106" s="255"/>
      <c r="R106" s="254"/>
    </row>
    <row r="107" spans="2:18" ht="16.5" customHeight="1">
      <c r="B107" s="205"/>
      <c r="C107" s="256" t="s">
        <v>281</v>
      </c>
      <c r="D107" s="256" t="s">
        <v>350</v>
      </c>
      <c r="E107" s="213"/>
      <c r="F107" s="255"/>
      <c r="G107" s="258"/>
      <c r="H107" s="258"/>
      <c r="I107" s="258"/>
      <c r="J107" s="258"/>
      <c r="K107" s="258"/>
      <c r="L107" s="258"/>
      <c r="M107" s="258"/>
      <c r="N107" s="259"/>
      <c r="O107" s="260"/>
      <c r="P107" s="261"/>
      <c r="Q107" s="261"/>
      <c r="R107" s="254"/>
    </row>
    <row r="108" spans="2:18" ht="12.75">
      <c r="B108" s="205"/>
      <c r="C108" s="256" t="s">
        <v>282</v>
      </c>
      <c r="D108" s="256" t="s">
        <v>392</v>
      </c>
      <c r="E108" s="213"/>
      <c r="F108" s="255"/>
      <c r="G108" s="262" t="s">
        <v>376</v>
      </c>
      <c r="H108" s="262"/>
      <c r="I108" s="262"/>
      <c r="J108" s="262"/>
      <c r="K108" s="262"/>
      <c r="L108" s="263"/>
      <c r="M108" s="263"/>
      <c r="N108" s="264"/>
      <c r="O108" s="260"/>
      <c r="P108" s="261"/>
      <c r="Q108" s="261"/>
      <c r="R108" s="254"/>
    </row>
    <row r="109" spans="2:18" ht="15.75">
      <c r="B109" s="205"/>
      <c r="C109" s="256" t="s">
        <v>283</v>
      </c>
      <c r="D109" s="256" t="s">
        <v>351</v>
      </c>
      <c r="E109" s="213"/>
      <c r="F109" s="255"/>
      <c r="G109" s="552" t="s">
        <v>352</v>
      </c>
      <c r="H109" s="553"/>
      <c r="I109" s="554"/>
      <c r="J109" s="248">
        <f>(P106-E111)/P106</f>
        <v>1</v>
      </c>
      <c r="K109" s="263"/>
      <c r="L109" s="263"/>
      <c r="M109" s="263"/>
      <c r="N109" s="264"/>
      <c r="O109" s="265"/>
      <c r="P109" s="261"/>
      <c r="Q109" s="261"/>
      <c r="R109" s="254"/>
    </row>
    <row r="110" spans="2:18" ht="12.75">
      <c r="B110" s="205"/>
      <c r="C110" s="256" t="s">
        <v>284</v>
      </c>
      <c r="D110" s="256" t="s">
        <v>353</v>
      </c>
      <c r="E110" s="213"/>
      <c r="F110" s="255"/>
      <c r="G110" s="263"/>
      <c r="H110" s="263"/>
      <c r="I110" s="263"/>
      <c r="J110" s="263"/>
      <c r="K110" s="263"/>
      <c r="L110" s="263"/>
      <c r="M110" s="263"/>
      <c r="N110" s="264"/>
      <c r="O110" s="266"/>
      <c r="P110" s="267"/>
      <c r="Q110" s="267"/>
      <c r="R110" s="254"/>
    </row>
    <row r="111" spans="3:18" ht="15.75">
      <c r="C111" s="256" t="s">
        <v>285</v>
      </c>
      <c r="D111" s="256" t="s">
        <v>393</v>
      </c>
      <c r="E111" s="257">
        <f>E106*$P$31+(E107+E108+E109+E110)*$P$32</f>
        <v>0</v>
      </c>
      <c r="F111" s="254"/>
      <c r="G111" s="263"/>
      <c r="H111" s="263"/>
      <c r="I111" s="263"/>
      <c r="J111" s="263"/>
      <c r="K111" s="263"/>
      <c r="L111" s="263"/>
      <c r="M111" s="263"/>
      <c r="N111" s="264"/>
      <c r="O111" s="254"/>
      <c r="P111" s="254"/>
      <c r="Q111" s="254"/>
      <c r="R111" s="254"/>
    </row>
    <row r="112" spans="2:18" ht="12.75">
      <c r="B112" s="217"/>
      <c r="C112" s="314" t="s">
        <v>338</v>
      </c>
      <c r="D112" s="253"/>
      <c r="E112" s="253"/>
      <c r="F112" s="253"/>
      <c r="G112" s="253"/>
      <c r="H112" s="253"/>
      <c r="I112" s="253"/>
      <c r="J112" s="253"/>
      <c r="K112" s="253"/>
      <c r="L112" s="253"/>
      <c r="M112" s="253"/>
      <c r="N112" s="253"/>
      <c r="O112" s="253"/>
      <c r="P112" s="253"/>
      <c r="Q112" s="253"/>
      <c r="R112" s="254"/>
    </row>
    <row r="113" spans="3:5" ht="12">
      <c r="C113" s="254"/>
      <c r="D113" s="254"/>
      <c r="E113" s="254"/>
    </row>
    <row r="114" spans="2:17" ht="12.75">
      <c r="B114" s="205"/>
      <c r="C114" s="205"/>
      <c r="D114" s="205"/>
      <c r="E114" s="205"/>
      <c r="F114" s="205"/>
      <c r="G114" s="205"/>
      <c r="H114" s="205"/>
      <c r="I114" s="205"/>
      <c r="J114" s="205"/>
      <c r="K114" s="205"/>
      <c r="L114" s="205"/>
      <c r="M114" s="205"/>
      <c r="N114" s="205"/>
      <c r="O114" s="205"/>
      <c r="P114" s="205"/>
      <c r="Q114" s="205"/>
    </row>
    <row r="115" spans="2:17" ht="12.75">
      <c r="B115" s="205"/>
      <c r="C115" s="205"/>
      <c r="D115" s="205"/>
      <c r="E115" s="205"/>
      <c r="F115" s="205"/>
      <c r="G115" s="205"/>
      <c r="H115" s="205"/>
      <c r="I115" s="205"/>
      <c r="J115" s="205"/>
      <c r="K115" s="205"/>
      <c r="L115" s="205"/>
      <c r="M115" s="205"/>
      <c r="N115" s="205"/>
      <c r="O115" s="205"/>
      <c r="P115" s="205"/>
      <c r="Q115" s="205"/>
    </row>
    <row r="116" spans="2:17" ht="12.75">
      <c r="B116" s="205"/>
      <c r="C116" s="205"/>
      <c r="D116" s="205"/>
      <c r="E116" s="205"/>
      <c r="F116" s="205"/>
      <c r="G116" s="205"/>
      <c r="H116" s="205"/>
      <c r="I116" s="205"/>
      <c r="J116" s="205"/>
      <c r="K116" s="205"/>
      <c r="L116" s="205"/>
      <c r="M116" s="205"/>
      <c r="N116" s="205"/>
      <c r="O116" s="205"/>
      <c r="P116" s="205"/>
      <c r="Q116" s="205"/>
    </row>
    <row r="117" spans="2:17" ht="12.75">
      <c r="B117" s="205"/>
      <c r="C117" s="205"/>
      <c r="D117" s="205"/>
      <c r="E117" s="205"/>
      <c r="F117" s="205"/>
      <c r="G117" s="205"/>
      <c r="H117" s="205"/>
      <c r="I117" s="205"/>
      <c r="J117" s="205"/>
      <c r="K117" s="205"/>
      <c r="L117" s="205"/>
      <c r="M117" s="205"/>
      <c r="N117" s="205"/>
      <c r="O117" s="205"/>
      <c r="P117" s="205"/>
      <c r="Q117" s="205"/>
    </row>
    <row r="118" spans="2:17" ht="12.75">
      <c r="B118" s="205"/>
      <c r="C118" s="205"/>
      <c r="D118" s="205"/>
      <c r="E118" s="205"/>
      <c r="F118" s="205"/>
      <c r="G118" s="205"/>
      <c r="H118" s="205"/>
      <c r="I118" s="205"/>
      <c r="J118" s="205"/>
      <c r="K118" s="205"/>
      <c r="L118" s="205"/>
      <c r="M118" s="205"/>
      <c r="N118" s="205"/>
      <c r="O118" s="205"/>
      <c r="P118" s="205"/>
      <c r="Q118" s="205"/>
    </row>
    <row r="119" spans="2:17" ht="12.75">
      <c r="B119" s="205"/>
      <c r="C119" s="205"/>
      <c r="D119" s="205"/>
      <c r="E119" s="205"/>
      <c r="F119" s="205"/>
      <c r="G119" s="205"/>
      <c r="H119" s="205"/>
      <c r="I119" s="205"/>
      <c r="J119" s="205"/>
      <c r="K119" s="205"/>
      <c r="L119" s="205"/>
      <c r="M119" s="205"/>
      <c r="N119" s="205"/>
      <c r="O119" s="205"/>
      <c r="P119" s="205"/>
      <c r="Q119" s="205"/>
    </row>
  </sheetData>
  <sheetProtection/>
  <mergeCells count="26">
    <mergeCell ref="N1:O1"/>
    <mergeCell ref="P1:Q1"/>
    <mergeCell ref="C17:D18"/>
    <mergeCell ref="G31:I31"/>
    <mergeCell ref="G32:I32"/>
    <mergeCell ref="G33:I33"/>
    <mergeCell ref="N36:Q36"/>
    <mergeCell ref="C38:D38"/>
    <mergeCell ref="B39:B43"/>
    <mergeCell ref="B44:B45"/>
    <mergeCell ref="G50:L50"/>
    <mergeCell ref="M50:O50"/>
    <mergeCell ref="G53:I53"/>
    <mergeCell ref="N57:O57"/>
    <mergeCell ref="P57:Q57"/>
    <mergeCell ref="C73:D74"/>
    <mergeCell ref="G87:I87"/>
    <mergeCell ref="G88:I88"/>
    <mergeCell ref="G109:I109"/>
    <mergeCell ref="G89:I89"/>
    <mergeCell ref="N92:Q92"/>
    <mergeCell ref="C94:D94"/>
    <mergeCell ref="B95:B99"/>
    <mergeCell ref="B100:B101"/>
    <mergeCell ref="G106:L106"/>
    <mergeCell ref="M106:O106"/>
  </mergeCells>
  <printOptions/>
  <pageMargins left="0.6299212598425197" right="0.4330708661417323" top="0.2362204724409449" bottom="0.4724409448818898" header="0.2362204724409449" footer="0.1968503937007874"/>
  <pageSetup fitToHeight="2" horizontalDpi="600" verticalDpi="600" orientation="landscape" paperSize="9" scale="68" r:id="rId2"/>
  <headerFooter>
    <oddFooter>&amp;C&amp;P</oddFooter>
  </headerFooter>
  <rowBreaks count="1" manualBreakCount="1">
    <brk id="56" min="1" max="16" man="1"/>
  </rowBreaks>
  <drawing r:id="rId1"/>
</worksheet>
</file>

<file path=xl/worksheets/sheet17.xml><?xml version="1.0" encoding="utf-8"?>
<worksheet xmlns="http://schemas.openxmlformats.org/spreadsheetml/2006/main" xmlns:r="http://schemas.openxmlformats.org/officeDocument/2006/relationships">
  <dimension ref="B1:AA160"/>
  <sheetViews>
    <sheetView zoomScaleSheetLayoutView="80" zoomScalePageLayoutView="0" workbookViewId="0" topLeftCell="A1">
      <selection activeCell="D6" sqref="D6"/>
    </sheetView>
  </sheetViews>
  <sheetFormatPr defaultColWidth="9.00390625" defaultRowHeight="13.5"/>
  <cols>
    <col min="1" max="1" width="0.5" style="169" customWidth="1"/>
    <col min="2" max="2" width="4.875" style="169" customWidth="1"/>
    <col min="3" max="3" width="33.875" style="169" customWidth="1"/>
    <col min="4" max="4" width="33.75390625" style="169" customWidth="1"/>
    <col min="5" max="17" width="8.00390625" style="169" customWidth="1"/>
    <col min="18" max="22" width="9.00390625" style="169" customWidth="1"/>
    <col min="23" max="16384" width="9.00390625" style="169" customWidth="1"/>
  </cols>
  <sheetData>
    <row r="1" spans="3:17" ht="19.5" customHeight="1">
      <c r="C1" s="176" t="s">
        <v>287</v>
      </c>
      <c r="D1" s="177"/>
      <c r="N1" s="561" t="s">
        <v>172</v>
      </c>
      <c r="O1" s="562"/>
      <c r="P1" s="563" t="s">
        <v>173</v>
      </c>
      <c r="Q1" s="563"/>
    </row>
    <row r="2" spans="2:17" ht="12.75">
      <c r="B2" s="178"/>
      <c r="C2" s="179"/>
      <c r="D2" s="179" t="s">
        <v>189</v>
      </c>
      <c r="E2" s="179"/>
      <c r="F2" s="179"/>
      <c r="G2" s="180"/>
      <c r="H2" s="180"/>
      <c r="I2" s="181" t="s">
        <v>190</v>
      </c>
      <c r="J2" s="179"/>
      <c r="K2" s="179" t="s">
        <v>191</v>
      </c>
      <c r="L2" s="179"/>
      <c r="M2" s="179"/>
      <c r="N2" s="179"/>
      <c r="O2" s="179"/>
      <c r="P2" s="179"/>
      <c r="Q2" s="182"/>
    </row>
    <row r="3" spans="2:17" ht="13.5" thickBot="1">
      <c r="B3" s="183"/>
      <c r="C3" s="184"/>
      <c r="D3" s="184"/>
      <c r="E3" s="184"/>
      <c r="F3" s="184"/>
      <c r="G3" s="185"/>
      <c r="H3" s="185"/>
      <c r="I3" s="186"/>
      <c r="J3" s="184"/>
      <c r="K3" s="184"/>
      <c r="L3" s="184"/>
      <c r="M3" s="184"/>
      <c r="N3" s="184"/>
      <c r="O3" s="184"/>
      <c r="P3" s="184"/>
      <c r="Q3" s="187"/>
    </row>
    <row r="4" spans="2:17" ht="21" thickBot="1">
      <c r="B4" s="183"/>
      <c r="C4" s="188"/>
      <c r="D4" s="185"/>
      <c r="E4" s="185"/>
      <c r="F4" s="184"/>
      <c r="G4" s="185"/>
      <c r="H4" s="185"/>
      <c r="I4" s="189" t="s">
        <v>192</v>
      </c>
      <c r="J4" s="184"/>
      <c r="K4" s="190" t="s">
        <v>193</v>
      </c>
      <c r="L4" s="191"/>
      <c r="M4" s="184"/>
      <c r="N4" s="184"/>
      <c r="O4" s="188" t="s">
        <v>327</v>
      </c>
      <c r="P4" s="192">
        <f>Q51</f>
        <v>2566.6199999999994</v>
      </c>
      <c r="Q4" s="187" t="s">
        <v>380</v>
      </c>
    </row>
    <row r="5" spans="2:17" ht="21" thickBot="1">
      <c r="B5" s="183"/>
      <c r="C5" s="188" t="s">
        <v>377</v>
      </c>
      <c r="D5" s="192">
        <f>Q56</f>
        <v>2633.697044334975</v>
      </c>
      <c r="E5" s="184" t="s">
        <v>380</v>
      </c>
      <c r="F5" s="184"/>
      <c r="G5" s="185"/>
      <c r="H5" s="185"/>
      <c r="I5" s="186"/>
      <c r="J5" s="184"/>
      <c r="K5" s="184"/>
      <c r="L5" s="184"/>
      <c r="M5" s="184"/>
      <c r="N5" s="184"/>
      <c r="O5" s="184"/>
      <c r="P5" s="184"/>
      <c r="Q5" s="187"/>
    </row>
    <row r="6" spans="2:17" ht="20.25" customHeight="1" thickBot="1">
      <c r="B6" s="183"/>
      <c r="C6" s="184"/>
      <c r="D6" s="193" t="s">
        <v>378</v>
      </c>
      <c r="E6" s="184"/>
      <c r="F6" s="184"/>
      <c r="G6" s="185"/>
      <c r="H6" s="185"/>
      <c r="I6" s="189" t="s">
        <v>197</v>
      </c>
      <c r="J6" s="184"/>
      <c r="K6" s="190" t="s">
        <v>198</v>
      </c>
      <c r="L6" s="191"/>
      <c r="M6" s="184"/>
      <c r="N6" s="184"/>
      <c r="O6" s="185"/>
      <c r="P6" s="185"/>
      <c r="Q6" s="194"/>
    </row>
    <row r="7" spans="2:17" ht="21" thickBot="1">
      <c r="B7" s="183"/>
      <c r="C7" s="184"/>
      <c r="D7" s="184" t="s">
        <v>199</v>
      </c>
      <c r="E7" s="184"/>
      <c r="F7" s="184"/>
      <c r="G7" s="185"/>
      <c r="H7" s="185"/>
      <c r="I7" s="186"/>
      <c r="J7" s="184"/>
      <c r="K7" s="184"/>
      <c r="L7" s="184"/>
      <c r="M7" s="184"/>
      <c r="N7" s="184"/>
      <c r="O7" s="188" t="s">
        <v>379</v>
      </c>
      <c r="P7" s="192">
        <f>Q55</f>
        <v>798.30492499387</v>
      </c>
      <c r="Q7" s="187" t="s">
        <v>380</v>
      </c>
    </row>
    <row r="8" spans="2:17" ht="21" customHeight="1" thickBot="1">
      <c r="B8" s="183"/>
      <c r="C8" s="195" t="s">
        <v>201</v>
      </c>
      <c r="D8" s="184"/>
      <c r="E8" s="184"/>
      <c r="F8" s="184"/>
      <c r="G8" s="185"/>
      <c r="H8" s="185"/>
      <c r="I8" s="189" t="s">
        <v>202</v>
      </c>
      <c r="J8" s="184"/>
      <c r="K8" s="190" t="s">
        <v>203</v>
      </c>
      <c r="L8" s="191"/>
      <c r="M8" s="184"/>
      <c r="N8" s="184"/>
      <c r="O8" s="184"/>
      <c r="P8" s="184"/>
      <c r="Q8" s="187"/>
    </row>
    <row r="9" spans="2:17" ht="15" thickBot="1">
      <c r="B9" s="183"/>
      <c r="C9" s="184"/>
      <c r="D9" s="196" t="s">
        <v>381</v>
      </c>
      <c r="E9" s="184"/>
      <c r="F9" s="184"/>
      <c r="G9" s="184"/>
      <c r="H9" s="184"/>
      <c r="I9" s="184"/>
      <c r="J9" s="184"/>
      <c r="K9" s="184"/>
      <c r="L9" s="184"/>
      <c r="M9" s="184"/>
      <c r="N9" s="184"/>
      <c r="O9" s="184"/>
      <c r="P9" s="184"/>
      <c r="Q9" s="187"/>
    </row>
    <row r="10" spans="2:17" ht="18">
      <c r="B10" s="183"/>
      <c r="C10" s="188" t="s">
        <v>410</v>
      </c>
      <c r="D10" s="192">
        <f>Q57</f>
        <v>0</v>
      </c>
      <c r="E10" s="184" t="s">
        <v>380</v>
      </c>
      <c r="F10" s="184"/>
      <c r="G10" s="184"/>
      <c r="H10" s="184"/>
      <c r="I10" s="184"/>
      <c r="J10" s="184"/>
      <c r="K10" s="184"/>
      <c r="L10" s="184"/>
      <c r="M10" s="184"/>
      <c r="N10" s="184"/>
      <c r="O10" s="184"/>
      <c r="P10" s="184"/>
      <c r="Q10" s="187"/>
    </row>
    <row r="11" spans="2:17" ht="5.25" customHeight="1">
      <c r="B11" s="183"/>
      <c r="C11" s="188"/>
      <c r="D11" s="192"/>
      <c r="E11" s="184"/>
      <c r="F11" s="184"/>
      <c r="G11" s="184"/>
      <c r="H11" s="184"/>
      <c r="I11" s="184"/>
      <c r="J11" s="184"/>
      <c r="K11" s="184"/>
      <c r="L11" s="184"/>
      <c r="M11" s="184"/>
      <c r="N11" s="184"/>
      <c r="O11" s="184"/>
      <c r="P11" s="184"/>
      <c r="Q11" s="187"/>
    </row>
    <row r="12" spans="2:17" ht="14.25">
      <c r="B12" s="197" t="s">
        <v>411</v>
      </c>
      <c r="C12" s="198" t="s">
        <v>207</v>
      </c>
      <c r="D12" s="192"/>
      <c r="E12" s="184"/>
      <c r="F12" s="184"/>
      <c r="G12" s="184"/>
      <c r="H12" s="184"/>
      <c r="I12" s="184"/>
      <c r="J12" s="184"/>
      <c r="K12" s="184"/>
      <c r="L12" s="184"/>
      <c r="M12" s="184"/>
      <c r="N12" s="184"/>
      <c r="O12" s="184"/>
      <c r="P12" s="184"/>
      <c r="Q12" s="187"/>
    </row>
    <row r="13" spans="2:17" ht="14.25">
      <c r="B13" s="197"/>
      <c r="C13" s="198" t="s">
        <v>382</v>
      </c>
      <c r="D13" s="199"/>
      <c r="E13" s="199"/>
      <c r="F13" s="199"/>
      <c r="G13" s="199"/>
      <c r="H13" s="199"/>
      <c r="I13" s="199"/>
      <c r="J13" s="199"/>
      <c r="K13" s="199"/>
      <c r="L13" s="199"/>
      <c r="M13" s="199"/>
      <c r="N13" s="199"/>
      <c r="O13" s="199"/>
      <c r="P13" s="199"/>
      <c r="Q13" s="200"/>
    </row>
    <row r="14" spans="2:17" ht="12.75">
      <c r="B14" s="201"/>
      <c r="C14" s="202" t="s">
        <v>412</v>
      </c>
      <c r="D14" s="203"/>
      <c r="E14" s="203"/>
      <c r="F14" s="203"/>
      <c r="G14" s="203"/>
      <c r="H14" s="203"/>
      <c r="I14" s="203"/>
      <c r="J14" s="203"/>
      <c r="K14" s="203"/>
      <c r="L14" s="203"/>
      <c r="M14" s="203"/>
      <c r="N14" s="203"/>
      <c r="O14" s="203"/>
      <c r="P14" s="203"/>
      <c r="Q14" s="204"/>
    </row>
    <row r="15" spans="2:17" ht="12.75">
      <c r="B15" s="205"/>
      <c r="C15" s="206"/>
      <c r="D15" s="205"/>
      <c r="E15" s="205"/>
      <c r="F15" s="205"/>
      <c r="G15" s="205"/>
      <c r="H15" s="205"/>
      <c r="I15" s="205"/>
      <c r="J15" s="205"/>
      <c r="K15" s="205"/>
      <c r="L15" s="205"/>
      <c r="M15" s="205"/>
      <c r="N15" s="205"/>
      <c r="O15" s="205"/>
      <c r="P15" s="205"/>
      <c r="Q15" s="205"/>
    </row>
    <row r="16" spans="3:17" ht="12.75">
      <c r="C16" s="177" t="s">
        <v>288</v>
      </c>
      <c r="D16" s="207" t="s">
        <v>383</v>
      </c>
      <c r="H16" s="177"/>
      <c r="I16" s="177"/>
      <c r="J16" s="177"/>
      <c r="K16" s="177"/>
      <c r="L16" s="177"/>
      <c r="M16" s="177"/>
      <c r="N16" s="177"/>
      <c r="O16" s="177"/>
      <c r="P16" s="177"/>
      <c r="Q16" s="177"/>
    </row>
    <row r="17" spans="3:17" ht="12.75">
      <c r="C17" s="564" t="s">
        <v>212</v>
      </c>
      <c r="D17" s="565"/>
      <c r="E17" s="208" t="s">
        <v>213</v>
      </c>
      <c r="F17" s="208" t="s">
        <v>384</v>
      </c>
      <c r="G17" s="208" t="s">
        <v>385</v>
      </c>
      <c r="H17" s="208" t="s">
        <v>413</v>
      </c>
      <c r="I17" s="208" t="s">
        <v>217</v>
      </c>
      <c r="J17" s="208" t="s">
        <v>218</v>
      </c>
      <c r="K17" s="208" t="s">
        <v>219</v>
      </c>
      <c r="L17" s="208" t="s">
        <v>220</v>
      </c>
      <c r="M17" s="208" t="s">
        <v>221</v>
      </c>
      <c r="N17" s="208" t="s">
        <v>222</v>
      </c>
      <c r="O17" s="208" t="s">
        <v>223</v>
      </c>
      <c r="P17" s="208" t="s">
        <v>224</v>
      </c>
      <c r="Q17" s="209" t="s">
        <v>225</v>
      </c>
    </row>
    <row r="18" spans="3:17" ht="12.75">
      <c r="C18" s="566"/>
      <c r="D18" s="567"/>
      <c r="E18" s="210" t="s">
        <v>289</v>
      </c>
      <c r="F18" s="210" t="s">
        <v>289</v>
      </c>
      <c r="G18" s="210" t="s">
        <v>289</v>
      </c>
      <c r="H18" s="210" t="s">
        <v>289</v>
      </c>
      <c r="I18" s="210" t="s">
        <v>289</v>
      </c>
      <c r="J18" s="210" t="s">
        <v>289</v>
      </c>
      <c r="K18" s="210" t="s">
        <v>289</v>
      </c>
      <c r="L18" s="210" t="s">
        <v>289</v>
      </c>
      <c r="M18" s="210" t="s">
        <v>226</v>
      </c>
      <c r="N18" s="210" t="s">
        <v>226</v>
      </c>
      <c r="O18" s="210" t="s">
        <v>226</v>
      </c>
      <c r="P18" s="210" t="s">
        <v>226</v>
      </c>
      <c r="Q18" s="211"/>
    </row>
    <row r="19" spans="3:17" ht="12.75">
      <c r="C19" s="212" t="s">
        <v>227</v>
      </c>
      <c r="D19" s="212" t="s">
        <v>386</v>
      </c>
      <c r="E19" s="213">
        <f aca="true" t="shared" si="0" ref="E19:M19">1000*1*700/1000</f>
        <v>700</v>
      </c>
      <c r="F19" s="213">
        <f t="shared" si="0"/>
        <v>700</v>
      </c>
      <c r="G19" s="213">
        <f t="shared" si="0"/>
        <v>700</v>
      </c>
      <c r="H19" s="213">
        <f t="shared" si="0"/>
        <v>700</v>
      </c>
      <c r="I19" s="213">
        <f t="shared" si="0"/>
        <v>700</v>
      </c>
      <c r="J19" s="213">
        <f t="shared" si="0"/>
        <v>700</v>
      </c>
      <c r="K19" s="213">
        <f t="shared" si="0"/>
        <v>700</v>
      </c>
      <c r="L19" s="213">
        <f t="shared" si="0"/>
        <v>700</v>
      </c>
      <c r="M19" s="213">
        <f t="shared" si="0"/>
        <v>700</v>
      </c>
      <c r="N19" s="213">
        <f>1000*2*700/1000</f>
        <v>1400</v>
      </c>
      <c r="O19" s="213">
        <f>1000*2*700/1000</f>
        <v>1400</v>
      </c>
      <c r="P19" s="213">
        <f>1000*2*700/1000</f>
        <v>1400</v>
      </c>
      <c r="Q19" s="214">
        <f aca="true" t="shared" si="1" ref="Q19:Q25">SUM(E19:P19)</f>
        <v>10500</v>
      </c>
    </row>
    <row r="20" spans="3:17" ht="12.75">
      <c r="C20" s="212" t="s">
        <v>228</v>
      </c>
      <c r="D20" s="212" t="s">
        <v>414</v>
      </c>
      <c r="E20" s="213">
        <f aca="true" t="shared" si="2" ref="E20:M20">1000*1*0.03*700/1000</f>
        <v>21</v>
      </c>
      <c r="F20" s="213">
        <f t="shared" si="2"/>
        <v>21</v>
      </c>
      <c r="G20" s="213">
        <f t="shared" si="2"/>
        <v>21</v>
      </c>
      <c r="H20" s="213">
        <f t="shared" si="2"/>
        <v>21</v>
      </c>
      <c r="I20" s="213">
        <f t="shared" si="2"/>
        <v>21</v>
      </c>
      <c r="J20" s="213">
        <f t="shared" si="2"/>
        <v>21</v>
      </c>
      <c r="K20" s="213">
        <f t="shared" si="2"/>
        <v>21</v>
      </c>
      <c r="L20" s="213">
        <f t="shared" si="2"/>
        <v>21</v>
      </c>
      <c r="M20" s="213">
        <f t="shared" si="2"/>
        <v>21</v>
      </c>
      <c r="N20" s="213">
        <f>1000*2*0.03*700/1000</f>
        <v>42</v>
      </c>
      <c r="O20" s="213">
        <f>1000*2*0.03*700/1000</f>
        <v>42</v>
      </c>
      <c r="P20" s="213">
        <f>1000*2*0.03*700/1000</f>
        <v>42</v>
      </c>
      <c r="Q20" s="214">
        <f t="shared" si="1"/>
        <v>315</v>
      </c>
    </row>
    <row r="21" spans="3:17" ht="12.75">
      <c r="C21" s="212" t="s">
        <v>229</v>
      </c>
      <c r="D21" s="212" t="s">
        <v>415</v>
      </c>
      <c r="E21" s="213">
        <f aca="true" t="shared" si="3" ref="E21:L21">E19*3600/1000/(0.42)</f>
        <v>6000</v>
      </c>
      <c r="F21" s="213">
        <f t="shared" si="3"/>
        <v>6000</v>
      </c>
      <c r="G21" s="213">
        <f t="shared" si="3"/>
        <v>6000</v>
      </c>
      <c r="H21" s="213">
        <f t="shared" si="3"/>
        <v>6000</v>
      </c>
      <c r="I21" s="213">
        <f t="shared" si="3"/>
        <v>6000</v>
      </c>
      <c r="J21" s="213">
        <f t="shared" si="3"/>
        <v>6000</v>
      </c>
      <c r="K21" s="213">
        <f t="shared" si="3"/>
        <v>6000</v>
      </c>
      <c r="L21" s="213">
        <f t="shared" si="3"/>
        <v>6000</v>
      </c>
      <c r="M21" s="213">
        <f>M19*3600/1000/(0.4)</f>
        <v>6300</v>
      </c>
      <c r="N21" s="213">
        <f>N19*3600/1000/(0.4)</f>
        <v>12600</v>
      </c>
      <c r="O21" s="213">
        <f>O19*3600/1000/(0.4)</f>
        <v>12600</v>
      </c>
      <c r="P21" s="213">
        <f>P19*3600/1000/(0.4)</f>
        <v>12600</v>
      </c>
      <c r="Q21" s="214">
        <f t="shared" si="1"/>
        <v>92100</v>
      </c>
    </row>
    <row r="22" spans="3:17" ht="12.75">
      <c r="C22" s="212" t="s">
        <v>231</v>
      </c>
      <c r="D22" s="212" t="s">
        <v>416</v>
      </c>
      <c r="E22" s="213">
        <f>E21*0.15</f>
        <v>900</v>
      </c>
      <c r="F22" s="213">
        <f aca="true" t="shared" si="4" ref="F22:L22">F21*0.15</f>
        <v>900</v>
      </c>
      <c r="G22" s="213">
        <f t="shared" si="4"/>
        <v>900</v>
      </c>
      <c r="H22" s="213">
        <f t="shared" si="4"/>
        <v>900</v>
      </c>
      <c r="I22" s="213">
        <f t="shared" si="4"/>
        <v>900</v>
      </c>
      <c r="J22" s="213">
        <f t="shared" si="4"/>
        <v>900</v>
      </c>
      <c r="K22" s="213">
        <f t="shared" si="4"/>
        <v>900</v>
      </c>
      <c r="L22" s="213">
        <f t="shared" si="4"/>
        <v>900</v>
      </c>
      <c r="M22" s="213">
        <f>M21*0.15</f>
        <v>945</v>
      </c>
      <c r="N22" s="213">
        <f>N21*0.15</f>
        <v>1890</v>
      </c>
      <c r="O22" s="213">
        <f>O21*0.15</f>
        <v>1890</v>
      </c>
      <c r="P22" s="213">
        <f>P21*0.15</f>
        <v>1890</v>
      </c>
      <c r="Q22" s="214">
        <f t="shared" si="1"/>
        <v>13815</v>
      </c>
    </row>
    <row r="23" spans="3:17" ht="12.75">
      <c r="C23" s="212" t="s">
        <v>233</v>
      </c>
      <c r="D23" s="212" t="s">
        <v>417</v>
      </c>
      <c r="E23" s="213">
        <v>0</v>
      </c>
      <c r="F23" s="213">
        <f aca="true" t="shared" si="5" ref="F23:L23">F21*0.15</f>
        <v>900</v>
      </c>
      <c r="G23" s="213">
        <f t="shared" si="5"/>
        <v>900</v>
      </c>
      <c r="H23" s="213">
        <f t="shared" si="5"/>
        <v>900</v>
      </c>
      <c r="I23" s="213">
        <f t="shared" si="5"/>
        <v>900</v>
      </c>
      <c r="J23" s="213">
        <f t="shared" si="5"/>
        <v>900</v>
      </c>
      <c r="K23" s="213">
        <f t="shared" si="5"/>
        <v>900</v>
      </c>
      <c r="L23" s="213">
        <f t="shared" si="5"/>
        <v>900</v>
      </c>
      <c r="M23" s="213">
        <f>M21*0.15</f>
        <v>945</v>
      </c>
      <c r="N23" s="213">
        <v>0</v>
      </c>
      <c r="O23" s="213">
        <v>0</v>
      </c>
      <c r="P23" s="213">
        <v>0</v>
      </c>
      <c r="Q23" s="214">
        <f t="shared" si="1"/>
        <v>7245</v>
      </c>
    </row>
    <row r="24" spans="3:17" ht="12.75">
      <c r="C24" s="212" t="s">
        <v>234</v>
      </c>
      <c r="D24" s="212" t="s">
        <v>387</v>
      </c>
      <c r="E24" s="213">
        <f>E21*0.15*0.8</f>
        <v>720</v>
      </c>
      <c r="F24" s="213">
        <v>0</v>
      </c>
      <c r="G24" s="213">
        <v>0</v>
      </c>
      <c r="H24" s="213">
        <v>0</v>
      </c>
      <c r="I24" s="213">
        <v>0</v>
      </c>
      <c r="J24" s="213">
        <v>0</v>
      </c>
      <c r="K24" s="213">
        <v>0</v>
      </c>
      <c r="L24" s="213">
        <v>0</v>
      </c>
      <c r="M24" s="213">
        <v>0</v>
      </c>
      <c r="N24" s="213">
        <f>N21*0.15*0.8</f>
        <v>1512</v>
      </c>
      <c r="O24" s="213">
        <f>O21*0.15*0.8</f>
        <v>1512</v>
      </c>
      <c r="P24" s="213">
        <f>P21*0.15*0.8</f>
        <v>1512</v>
      </c>
      <c r="Q24" s="214">
        <f t="shared" si="1"/>
        <v>5256</v>
      </c>
    </row>
    <row r="25" spans="3:17" ht="12.75">
      <c r="C25" s="212" t="s">
        <v>362</v>
      </c>
      <c r="D25" s="212" t="s">
        <v>388</v>
      </c>
      <c r="E25" s="213">
        <v>0</v>
      </c>
      <c r="F25" s="213">
        <v>0</v>
      </c>
      <c r="G25" s="213">
        <v>0</v>
      </c>
      <c r="H25" s="213">
        <v>0</v>
      </c>
      <c r="I25" s="213">
        <v>0</v>
      </c>
      <c r="J25" s="213">
        <v>0</v>
      </c>
      <c r="K25" s="213">
        <v>0</v>
      </c>
      <c r="L25" s="213">
        <v>0</v>
      </c>
      <c r="M25" s="213">
        <v>0</v>
      </c>
      <c r="N25" s="213">
        <v>0</v>
      </c>
      <c r="O25" s="213">
        <v>0</v>
      </c>
      <c r="P25" s="213">
        <v>0</v>
      </c>
      <c r="Q25" s="214">
        <f t="shared" si="1"/>
        <v>0</v>
      </c>
    </row>
    <row r="26" spans="3:17" ht="12.75">
      <c r="C26" s="215" t="s">
        <v>237</v>
      </c>
      <c r="D26" s="177"/>
      <c r="E26" s="177"/>
      <c r="F26" s="177"/>
      <c r="G26" s="177"/>
      <c r="H26" s="177"/>
      <c r="I26" s="177"/>
      <c r="J26" s="177"/>
      <c r="K26" s="177"/>
      <c r="L26" s="177"/>
      <c r="M26" s="177"/>
      <c r="N26" s="177"/>
      <c r="O26" s="177"/>
      <c r="P26" s="177"/>
      <c r="Q26" s="177"/>
    </row>
    <row r="27" spans="3:17" ht="12.75">
      <c r="C27" s="215" t="s">
        <v>238</v>
      </c>
      <c r="D27" s="177"/>
      <c r="E27" s="177"/>
      <c r="F27" s="177"/>
      <c r="G27" s="177"/>
      <c r="H27" s="177"/>
      <c r="I27" s="177"/>
      <c r="J27" s="177"/>
      <c r="K27" s="177"/>
      <c r="L27" s="177"/>
      <c r="M27" s="177"/>
      <c r="N27" s="177"/>
      <c r="O27" s="177"/>
      <c r="P27" s="177"/>
      <c r="Q27" s="177"/>
    </row>
    <row r="28" spans="3:17" ht="14.25">
      <c r="C28" s="215" t="s">
        <v>239</v>
      </c>
      <c r="D28" s="177"/>
      <c r="E28" s="177"/>
      <c r="F28" s="177"/>
      <c r="G28" s="177"/>
      <c r="H28" s="177"/>
      <c r="I28" s="177"/>
      <c r="J28" s="177"/>
      <c r="K28" s="177"/>
      <c r="L28" s="177"/>
      <c r="M28" s="177"/>
      <c r="N28" s="177"/>
      <c r="O28" s="177"/>
      <c r="P28" s="177"/>
      <c r="Q28" s="177"/>
    </row>
    <row r="29" spans="3:17" ht="14.25">
      <c r="C29" s="216"/>
      <c r="D29" s="177"/>
      <c r="E29" s="177"/>
      <c r="F29" s="177"/>
      <c r="G29" s="177"/>
      <c r="H29" s="177"/>
      <c r="I29" s="177"/>
      <c r="J29" s="177"/>
      <c r="K29" s="177"/>
      <c r="L29" s="177"/>
      <c r="M29" s="177"/>
      <c r="N29" s="177"/>
      <c r="O29" s="177"/>
      <c r="P29" s="177"/>
      <c r="Q29" s="177"/>
    </row>
    <row r="30" spans="3:17" ht="14.25">
      <c r="C30" s="177" t="s">
        <v>290</v>
      </c>
      <c r="D30" s="268"/>
      <c r="H30" s="177"/>
      <c r="I30" s="177"/>
      <c r="J30" s="177"/>
      <c r="K30" s="177"/>
      <c r="L30" s="177"/>
      <c r="M30" s="177"/>
      <c r="N30" s="177"/>
      <c r="O30" s="177"/>
      <c r="P30" s="177"/>
      <c r="Q30" s="177"/>
    </row>
    <row r="31" spans="3:17" ht="12.75">
      <c r="C31" s="564" t="s">
        <v>291</v>
      </c>
      <c r="D31" s="565"/>
      <c r="E31" s="208" t="s">
        <v>213</v>
      </c>
      <c r="F31" s="208" t="s">
        <v>395</v>
      </c>
      <c r="G31" s="208" t="s">
        <v>359</v>
      </c>
      <c r="H31" s="208" t="s">
        <v>413</v>
      </c>
      <c r="I31" s="208" t="s">
        <v>217</v>
      </c>
      <c r="J31" s="208" t="s">
        <v>218</v>
      </c>
      <c r="K31" s="208" t="s">
        <v>219</v>
      </c>
      <c r="L31" s="208" t="s">
        <v>220</v>
      </c>
      <c r="M31" s="208" t="s">
        <v>221</v>
      </c>
      <c r="N31" s="208" t="s">
        <v>222</v>
      </c>
      <c r="O31" s="208" t="s">
        <v>223</v>
      </c>
      <c r="P31" s="208" t="s">
        <v>224</v>
      </c>
      <c r="Q31" s="209" t="s">
        <v>225</v>
      </c>
    </row>
    <row r="32" spans="3:17" ht="12.75">
      <c r="C32" s="566"/>
      <c r="D32" s="567"/>
      <c r="E32" s="210" t="s">
        <v>289</v>
      </c>
      <c r="F32" s="210" t="s">
        <v>289</v>
      </c>
      <c r="G32" s="210" t="s">
        <v>289</v>
      </c>
      <c r="H32" s="210" t="s">
        <v>289</v>
      </c>
      <c r="I32" s="210" t="s">
        <v>289</v>
      </c>
      <c r="J32" s="210" t="s">
        <v>289</v>
      </c>
      <c r="K32" s="210" t="s">
        <v>289</v>
      </c>
      <c r="L32" s="210" t="s">
        <v>289</v>
      </c>
      <c r="M32" s="210" t="s">
        <v>289</v>
      </c>
      <c r="N32" s="210" t="s">
        <v>289</v>
      </c>
      <c r="O32" s="210" t="s">
        <v>289</v>
      </c>
      <c r="P32" s="210" t="s">
        <v>289</v>
      </c>
      <c r="Q32" s="211"/>
    </row>
    <row r="33" spans="3:17" ht="12.75">
      <c r="C33" s="212" t="s">
        <v>227</v>
      </c>
      <c r="D33" s="212" t="s">
        <v>292</v>
      </c>
      <c r="E33" s="213">
        <f aca="true" t="shared" si="6" ref="E33:P33">1000*1*700/1000</f>
        <v>700</v>
      </c>
      <c r="F33" s="213">
        <f t="shared" si="6"/>
        <v>700</v>
      </c>
      <c r="G33" s="213">
        <f t="shared" si="6"/>
        <v>700</v>
      </c>
      <c r="H33" s="213">
        <f t="shared" si="6"/>
        <v>700</v>
      </c>
      <c r="I33" s="213">
        <f t="shared" si="6"/>
        <v>700</v>
      </c>
      <c r="J33" s="213">
        <f t="shared" si="6"/>
        <v>700</v>
      </c>
      <c r="K33" s="213">
        <f t="shared" si="6"/>
        <v>700</v>
      </c>
      <c r="L33" s="213">
        <f t="shared" si="6"/>
        <v>700</v>
      </c>
      <c r="M33" s="213">
        <f t="shared" si="6"/>
        <v>700</v>
      </c>
      <c r="N33" s="213">
        <f t="shared" si="6"/>
        <v>700</v>
      </c>
      <c r="O33" s="213">
        <f t="shared" si="6"/>
        <v>700</v>
      </c>
      <c r="P33" s="213">
        <f t="shared" si="6"/>
        <v>700</v>
      </c>
      <c r="Q33" s="214">
        <f aca="true" t="shared" si="7" ref="Q33:Q39">SUM(E33:P33)</f>
        <v>8400</v>
      </c>
    </row>
    <row r="34" spans="3:17" ht="12.75">
      <c r="C34" s="212" t="s">
        <v>228</v>
      </c>
      <c r="D34" s="212" t="s">
        <v>293</v>
      </c>
      <c r="E34" s="213">
        <f aca="true" t="shared" si="8" ref="E34:P34">1000*1*0.03*700/1000</f>
        <v>21</v>
      </c>
      <c r="F34" s="213">
        <f t="shared" si="8"/>
        <v>21</v>
      </c>
      <c r="G34" s="213">
        <f t="shared" si="8"/>
        <v>21</v>
      </c>
      <c r="H34" s="213">
        <f t="shared" si="8"/>
        <v>21</v>
      </c>
      <c r="I34" s="213">
        <f t="shared" si="8"/>
        <v>21</v>
      </c>
      <c r="J34" s="213">
        <f t="shared" si="8"/>
        <v>21</v>
      </c>
      <c r="K34" s="213">
        <f t="shared" si="8"/>
        <v>21</v>
      </c>
      <c r="L34" s="213">
        <f t="shared" si="8"/>
        <v>21</v>
      </c>
      <c r="M34" s="213">
        <f t="shared" si="8"/>
        <v>21</v>
      </c>
      <c r="N34" s="213">
        <f t="shared" si="8"/>
        <v>21</v>
      </c>
      <c r="O34" s="213">
        <f t="shared" si="8"/>
        <v>21</v>
      </c>
      <c r="P34" s="213">
        <f t="shared" si="8"/>
        <v>21</v>
      </c>
      <c r="Q34" s="214">
        <f t="shared" si="7"/>
        <v>252</v>
      </c>
    </row>
    <row r="35" spans="3:17" ht="12.75">
      <c r="C35" s="212" t="s">
        <v>229</v>
      </c>
      <c r="D35" s="212" t="s">
        <v>294</v>
      </c>
      <c r="E35" s="213">
        <f aca="true" t="shared" si="9" ref="E35:O35">E33*3600/1000/(0.42)</f>
        <v>6000</v>
      </c>
      <c r="F35" s="213">
        <f t="shared" si="9"/>
        <v>6000</v>
      </c>
      <c r="G35" s="213">
        <f t="shared" si="9"/>
        <v>6000</v>
      </c>
      <c r="H35" s="213">
        <f t="shared" si="9"/>
        <v>6000</v>
      </c>
      <c r="I35" s="213">
        <f t="shared" si="9"/>
        <v>6000</v>
      </c>
      <c r="J35" s="213">
        <f t="shared" si="9"/>
        <v>6000</v>
      </c>
      <c r="K35" s="213">
        <f t="shared" si="9"/>
        <v>6000</v>
      </c>
      <c r="L35" s="213">
        <f t="shared" si="9"/>
        <v>6000</v>
      </c>
      <c r="M35" s="213">
        <f t="shared" si="9"/>
        <v>6000</v>
      </c>
      <c r="N35" s="213">
        <f t="shared" si="9"/>
        <v>6000</v>
      </c>
      <c r="O35" s="213">
        <f t="shared" si="9"/>
        <v>6000</v>
      </c>
      <c r="P35" s="213">
        <f>P33*3600/1000/(0.42)</f>
        <v>6000</v>
      </c>
      <c r="Q35" s="214">
        <f t="shared" si="7"/>
        <v>72000</v>
      </c>
    </row>
    <row r="36" spans="3:17" ht="12.75">
      <c r="C36" s="212" t="s">
        <v>231</v>
      </c>
      <c r="D36" s="212" t="s">
        <v>295</v>
      </c>
      <c r="E36" s="213">
        <f>E35*0.15</f>
        <v>900</v>
      </c>
      <c r="F36" s="213">
        <f aca="true" t="shared" si="10" ref="F36:P36">F35*0.15</f>
        <v>900</v>
      </c>
      <c r="G36" s="213">
        <f t="shared" si="10"/>
        <v>900</v>
      </c>
      <c r="H36" s="213">
        <f t="shared" si="10"/>
        <v>900</v>
      </c>
      <c r="I36" s="213">
        <f t="shared" si="10"/>
        <v>900</v>
      </c>
      <c r="J36" s="213">
        <f t="shared" si="10"/>
        <v>900</v>
      </c>
      <c r="K36" s="213">
        <f t="shared" si="10"/>
        <v>900</v>
      </c>
      <c r="L36" s="213">
        <f t="shared" si="10"/>
        <v>900</v>
      </c>
      <c r="M36" s="213">
        <f t="shared" si="10"/>
        <v>900</v>
      </c>
      <c r="N36" s="213">
        <f t="shared" si="10"/>
        <v>900</v>
      </c>
      <c r="O36" s="213">
        <f t="shared" si="10"/>
        <v>900</v>
      </c>
      <c r="P36" s="213">
        <f t="shared" si="10"/>
        <v>900</v>
      </c>
      <c r="Q36" s="214">
        <f t="shared" si="7"/>
        <v>10800</v>
      </c>
    </row>
    <row r="37" spans="3:17" ht="12.75">
      <c r="C37" s="212" t="s">
        <v>233</v>
      </c>
      <c r="D37" s="212" t="s">
        <v>296</v>
      </c>
      <c r="E37" s="213">
        <v>0</v>
      </c>
      <c r="F37" s="213">
        <f aca="true" t="shared" si="11" ref="F37:M37">F35*0.15</f>
        <v>900</v>
      </c>
      <c r="G37" s="213">
        <f t="shared" si="11"/>
        <v>900</v>
      </c>
      <c r="H37" s="213">
        <f t="shared" si="11"/>
        <v>900</v>
      </c>
      <c r="I37" s="213">
        <f t="shared" si="11"/>
        <v>900</v>
      </c>
      <c r="J37" s="213">
        <f t="shared" si="11"/>
        <v>900</v>
      </c>
      <c r="K37" s="213">
        <f t="shared" si="11"/>
        <v>900</v>
      </c>
      <c r="L37" s="213">
        <f t="shared" si="11"/>
        <v>900</v>
      </c>
      <c r="M37" s="213">
        <f t="shared" si="11"/>
        <v>900</v>
      </c>
      <c r="N37" s="213">
        <v>0</v>
      </c>
      <c r="O37" s="213">
        <v>0</v>
      </c>
      <c r="P37" s="213">
        <v>0</v>
      </c>
      <c r="Q37" s="214">
        <f t="shared" si="7"/>
        <v>7200</v>
      </c>
    </row>
    <row r="38" spans="3:17" ht="12.75">
      <c r="C38" s="212" t="s">
        <v>234</v>
      </c>
      <c r="D38" s="212" t="s">
        <v>297</v>
      </c>
      <c r="E38" s="213">
        <f>E35*0.15*0.8</f>
        <v>720</v>
      </c>
      <c r="F38" s="213">
        <v>0</v>
      </c>
      <c r="G38" s="213">
        <v>0</v>
      </c>
      <c r="H38" s="213">
        <v>0</v>
      </c>
      <c r="I38" s="213">
        <v>0</v>
      </c>
      <c r="J38" s="213">
        <v>0</v>
      </c>
      <c r="K38" s="213">
        <v>0</v>
      </c>
      <c r="L38" s="213">
        <v>0</v>
      </c>
      <c r="M38" s="213">
        <v>0</v>
      </c>
      <c r="N38" s="213">
        <f>N35*0.15*0.8</f>
        <v>720</v>
      </c>
      <c r="O38" s="213">
        <f>O35*0.15*0.8</f>
        <v>720</v>
      </c>
      <c r="P38" s="213">
        <f>P35*0.15*0.8</f>
        <v>720</v>
      </c>
      <c r="Q38" s="214">
        <f t="shared" si="7"/>
        <v>2880</v>
      </c>
    </row>
    <row r="39" spans="3:17" ht="12.75">
      <c r="C39" s="212" t="s">
        <v>418</v>
      </c>
      <c r="D39" s="212" t="s">
        <v>298</v>
      </c>
      <c r="E39" s="213">
        <v>0</v>
      </c>
      <c r="F39" s="213">
        <v>0</v>
      </c>
      <c r="G39" s="213">
        <v>0</v>
      </c>
      <c r="H39" s="213">
        <v>0</v>
      </c>
      <c r="I39" s="213">
        <v>0</v>
      </c>
      <c r="J39" s="213">
        <v>0</v>
      </c>
      <c r="K39" s="213">
        <v>0</v>
      </c>
      <c r="L39" s="213">
        <v>0</v>
      </c>
      <c r="M39" s="213">
        <v>0</v>
      </c>
      <c r="N39" s="213">
        <v>0</v>
      </c>
      <c r="O39" s="213">
        <v>0</v>
      </c>
      <c r="P39" s="213">
        <v>0</v>
      </c>
      <c r="Q39" s="214">
        <f t="shared" si="7"/>
        <v>0</v>
      </c>
    </row>
    <row r="40" spans="3:17" ht="12.75">
      <c r="C40" s="233" t="s">
        <v>299</v>
      </c>
      <c r="D40" s="233"/>
      <c r="E40" s="177"/>
      <c r="F40" s="177"/>
      <c r="G40" s="177"/>
      <c r="H40" s="177"/>
      <c r="I40" s="177"/>
      <c r="J40" s="177"/>
      <c r="K40" s="177"/>
      <c r="L40" s="177"/>
      <c r="M40" s="177"/>
      <c r="N40" s="177"/>
      <c r="O40" s="177"/>
      <c r="P40" s="177"/>
      <c r="Q40" s="177"/>
    </row>
    <row r="41" spans="3:17" ht="5.25" customHeight="1">
      <c r="C41" s="233"/>
      <c r="D41" s="233"/>
      <c r="E41" s="177"/>
      <c r="F41" s="177"/>
      <c r="G41" s="177"/>
      <c r="H41" s="177"/>
      <c r="I41" s="177"/>
      <c r="J41" s="177"/>
      <c r="K41" s="177"/>
      <c r="L41" s="177"/>
      <c r="M41" s="177"/>
      <c r="N41" s="177"/>
      <c r="O41" s="177"/>
      <c r="P41" s="177"/>
      <c r="Q41" s="177"/>
    </row>
    <row r="42" spans="3:16" ht="12.75">
      <c r="C42" s="217" t="s">
        <v>240</v>
      </c>
      <c r="D42" s="217"/>
      <c r="F42" s="218"/>
      <c r="G42" s="217" t="s">
        <v>241</v>
      </c>
      <c r="M42" s="219"/>
      <c r="N42" s="219" t="s">
        <v>242</v>
      </c>
      <c r="P42" s="220"/>
    </row>
    <row r="43" spans="3:27" ht="13.5">
      <c r="C43" s="221" t="s">
        <v>243</v>
      </c>
      <c r="D43" s="221" t="s">
        <v>363</v>
      </c>
      <c r="E43" s="222">
        <v>0.9</v>
      </c>
      <c r="G43" s="568" t="s">
        <v>245</v>
      </c>
      <c r="H43" s="569"/>
      <c r="I43" s="570"/>
      <c r="J43" s="223" t="s">
        <v>397</v>
      </c>
      <c r="K43" s="224">
        <v>40.6</v>
      </c>
      <c r="L43" s="225" t="s">
        <v>364</v>
      </c>
      <c r="N43" s="226" t="s">
        <v>248</v>
      </c>
      <c r="O43" s="227" t="s">
        <v>398</v>
      </c>
      <c r="P43" s="228">
        <v>0.252</v>
      </c>
      <c r="Q43" s="229" t="s">
        <v>419</v>
      </c>
      <c r="AA43" s="220"/>
    </row>
    <row r="44" spans="3:27" ht="13.5">
      <c r="C44" s="221" t="s">
        <v>251</v>
      </c>
      <c r="D44" s="221" t="s">
        <v>366</v>
      </c>
      <c r="E44" s="222">
        <v>0.85</v>
      </c>
      <c r="G44" s="555" t="s">
        <v>253</v>
      </c>
      <c r="H44" s="555"/>
      <c r="I44" s="555"/>
      <c r="J44" s="223" t="s">
        <v>367</v>
      </c>
      <c r="K44" s="224">
        <v>45</v>
      </c>
      <c r="L44" s="225" t="s">
        <v>399</v>
      </c>
      <c r="N44" s="226" t="s">
        <v>255</v>
      </c>
      <c r="O44" s="227" t="s">
        <v>340</v>
      </c>
      <c r="P44" s="229">
        <v>0.0258</v>
      </c>
      <c r="Q44" s="229" t="s">
        <v>420</v>
      </c>
      <c r="AA44" s="220"/>
    </row>
    <row r="45" spans="3:27" ht="13.5">
      <c r="C45" s="221" t="s">
        <v>258</v>
      </c>
      <c r="D45" s="221" t="s">
        <v>341</v>
      </c>
      <c r="E45" s="230">
        <v>1.3</v>
      </c>
      <c r="G45" s="555" t="s">
        <v>369</v>
      </c>
      <c r="H45" s="555"/>
      <c r="I45" s="555"/>
      <c r="J45" s="223" t="s">
        <v>421</v>
      </c>
      <c r="K45" s="231">
        <f>K44/K43</f>
        <v>1.108374384236453</v>
      </c>
      <c r="L45" s="185"/>
      <c r="N45" s="169" t="s">
        <v>422</v>
      </c>
      <c r="AA45" s="232"/>
    </row>
    <row r="46" spans="3:27" ht="12.75">
      <c r="C46" s="233" t="s">
        <v>263</v>
      </c>
      <c r="D46" s="234"/>
      <c r="E46" s="235"/>
      <c r="G46" s="233" t="s">
        <v>264</v>
      </c>
      <c r="H46" s="236"/>
      <c r="I46" s="236"/>
      <c r="J46" s="237"/>
      <c r="K46" s="185"/>
      <c r="AA46" s="232"/>
    </row>
    <row r="47" spans="3:27" ht="12.75">
      <c r="C47" s="233"/>
      <c r="D47" s="234"/>
      <c r="E47" s="235"/>
      <c r="G47" s="236"/>
      <c r="H47" s="236"/>
      <c r="I47" s="236"/>
      <c r="J47" s="237"/>
      <c r="K47" s="185"/>
      <c r="AA47" s="232"/>
    </row>
    <row r="48" spans="14:27" ht="12.75">
      <c r="N48" s="556" t="s">
        <v>492</v>
      </c>
      <c r="O48" s="556"/>
      <c r="P48" s="556"/>
      <c r="Q48" s="556"/>
      <c r="AA48" s="220"/>
    </row>
    <row r="49" spans="3:17" ht="12.75">
      <c r="C49" s="217" t="s">
        <v>265</v>
      </c>
      <c r="Q49" s="238" t="s">
        <v>423</v>
      </c>
    </row>
    <row r="50" spans="2:17" ht="13.5" customHeight="1" thickBot="1">
      <c r="B50" s="239"/>
      <c r="C50" s="557" t="s">
        <v>300</v>
      </c>
      <c r="D50" s="558"/>
      <c r="E50" s="209" t="str">
        <f aca="true" t="shared" si="12" ref="E50:P50">E17</f>
        <v>9月</v>
      </c>
      <c r="F50" s="209" t="str">
        <f t="shared" si="12"/>
        <v>10月</v>
      </c>
      <c r="G50" s="209" t="str">
        <f t="shared" si="12"/>
        <v>11月</v>
      </c>
      <c r="H50" s="209" t="str">
        <f t="shared" si="12"/>
        <v>12月</v>
      </c>
      <c r="I50" s="209" t="str">
        <f t="shared" si="12"/>
        <v>1月</v>
      </c>
      <c r="J50" s="209" t="str">
        <f t="shared" si="12"/>
        <v>2月</v>
      </c>
      <c r="K50" s="209" t="str">
        <f t="shared" si="12"/>
        <v>3月</v>
      </c>
      <c r="L50" s="209" t="str">
        <f t="shared" si="12"/>
        <v>4月</v>
      </c>
      <c r="M50" s="209" t="str">
        <f t="shared" si="12"/>
        <v>5月</v>
      </c>
      <c r="N50" s="209" t="str">
        <f t="shared" si="12"/>
        <v>6月</v>
      </c>
      <c r="O50" s="209" t="str">
        <f t="shared" si="12"/>
        <v>7月</v>
      </c>
      <c r="P50" s="209" t="str">
        <f t="shared" si="12"/>
        <v>8月</v>
      </c>
      <c r="Q50" s="240" t="s">
        <v>225</v>
      </c>
    </row>
    <row r="51" spans="2:17" ht="16.5" thickBot="1">
      <c r="B51" s="559" t="s">
        <v>268</v>
      </c>
      <c r="C51" s="212" t="s">
        <v>269</v>
      </c>
      <c r="D51" s="212" t="s">
        <v>424</v>
      </c>
      <c r="E51" s="241">
        <f>(E19-E20)*$P$43</f>
        <v>171.108</v>
      </c>
      <c r="F51" s="241">
        <f aca="true" t="shared" si="13" ref="F51:P51">(F19-F20)*$P$43</f>
        <v>171.108</v>
      </c>
      <c r="G51" s="241">
        <f t="shared" si="13"/>
        <v>171.108</v>
      </c>
      <c r="H51" s="241">
        <f t="shared" si="13"/>
        <v>171.108</v>
      </c>
      <c r="I51" s="241">
        <f t="shared" si="13"/>
        <v>171.108</v>
      </c>
      <c r="J51" s="241">
        <f t="shared" si="13"/>
        <v>171.108</v>
      </c>
      <c r="K51" s="241">
        <f t="shared" si="13"/>
        <v>171.108</v>
      </c>
      <c r="L51" s="241">
        <f t="shared" si="13"/>
        <v>171.108</v>
      </c>
      <c r="M51" s="241">
        <f t="shared" si="13"/>
        <v>171.108</v>
      </c>
      <c r="N51" s="241">
        <f t="shared" si="13"/>
        <v>342.216</v>
      </c>
      <c r="O51" s="241">
        <f t="shared" si="13"/>
        <v>342.216</v>
      </c>
      <c r="P51" s="242">
        <f t="shared" si="13"/>
        <v>342.216</v>
      </c>
      <c r="Q51" s="243">
        <f aca="true" t="shared" si="14" ref="Q51:Q57">SUM(E51:P51)</f>
        <v>2566.6199999999994</v>
      </c>
    </row>
    <row r="52" spans="2:17" ht="12.75">
      <c r="B52" s="559"/>
      <c r="C52" s="212" t="s">
        <v>270</v>
      </c>
      <c r="D52" s="212" t="s">
        <v>425</v>
      </c>
      <c r="E52" s="241">
        <f aca="true" t="shared" si="15" ref="E52:P52">E22/$E$43*$K$45*$P$44</f>
        <v>28.59605911330049</v>
      </c>
      <c r="F52" s="241">
        <f t="shared" si="15"/>
        <v>28.59605911330049</v>
      </c>
      <c r="G52" s="241">
        <f t="shared" si="15"/>
        <v>28.59605911330049</v>
      </c>
      <c r="H52" s="241">
        <f t="shared" si="15"/>
        <v>28.59605911330049</v>
      </c>
      <c r="I52" s="241">
        <f t="shared" si="15"/>
        <v>28.59605911330049</v>
      </c>
      <c r="J52" s="241">
        <f t="shared" si="15"/>
        <v>28.59605911330049</v>
      </c>
      <c r="K52" s="241">
        <f t="shared" si="15"/>
        <v>28.59605911330049</v>
      </c>
      <c r="L52" s="241">
        <f t="shared" si="15"/>
        <v>28.59605911330049</v>
      </c>
      <c r="M52" s="241">
        <f t="shared" si="15"/>
        <v>30.025862068965516</v>
      </c>
      <c r="N52" s="241">
        <f t="shared" si="15"/>
        <v>60.05172413793103</v>
      </c>
      <c r="O52" s="241">
        <f t="shared" si="15"/>
        <v>60.05172413793103</v>
      </c>
      <c r="P52" s="241">
        <f t="shared" si="15"/>
        <v>60.05172413793103</v>
      </c>
      <c r="Q52" s="244">
        <f t="shared" si="14"/>
        <v>438.9495073891626</v>
      </c>
    </row>
    <row r="53" spans="2:17" ht="12.75">
      <c r="B53" s="559"/>
      <c r="C53" s="212" t="s">
        <v>271</v>
      </c>
      <c r="D53" s="212" t="s">
        <v>344</v>
      </c>
      <c r="E53" s="241">
        <f aca="true" t="shared" si="16" ref="E53:P53">E23/$E$44*$K$45*$P$44</f>
        <v>0</v>
      </c>
      <c r="F53" s="241">
        <f t="shared" si="16"/>
        <v>30.27818023761228</v>
      </c>
      <c r="G53" s="241">
        <f t="shared" si="16"/>
        <v>30.27818023761228</v>
      </c>
      <c r="H53" s="241">
        <f t="shared" si="16"/>
        <v>30.27818023761228</v>
      </c>
      <c r="I53" s="241">
        <f t="shared" si="16"/>
        <v>30.27818023761228</v>
      </c>
      <c r="J53" s="241">
        <f t="shared" si="16"/>
        <v>30.27818023761228</v>
      </c>
      <c r="K53" s="241">
        <f t="shared" si="16"/>
        <v>30.27818023761228</v>
      </c>
      <c r="L53" s="241">
        <f t="shared" si="16"/>
        <v>30.27818023761228</v>
      </c>
      <c r="M53" s="241">
        <f t="shared" si="16"/>
        <v>31.792089249492896</v>
      </c>
      <c r="N53" s="241">
        <f t="shared" si="16"/>
        <v>0</v>
      </c>
      <c r="O53" s="241">
        <f t="shared" si="16"/>
        <v>0</v>
      </c>
      <c r="P53" s="241">
        <f t="shared" si="16"/>
        <v>0</v>
      </c>
      <c r="Q53" s="245">
        <f t="shared" si="14"/>
        <v>243.73935091277886</v>
      </c>
    </row>
    <row r="54" spans="2:17" ht="13.5" thickBot="1">
      <c r="B54" s="559"/>
      <c r="C54" s="212" t="s">
        <v>272</v>
      </c>
      <c r="D54" s="212" t="s">
        <v>373</v>
      </c>
      <c r="E54" s="241">
        <f aca="true" t="shared" si="17" ref="E54:P54">E24/$E$45*$K$45*$P$44</f>
        <v>15.837817355058732</v>
      </c>
      <c r="F54" s="241">
        <f t="shared" si="17"/>
        <v>0</v>
      </c>
      <c r="G54" s="241">
        <f t="shared" si="17"/>
        <v>0</v>
      </c>
      <c r="H54" s="241">
        <f t="shared" si="17"/>
        <v>0</v>
      </c>
      <c r="I54" s="241">
        <f t="shared" si="17"/>
        <v>0</v>
      </c>
      <c r="J54" s="241">
        <f t="shared" si="17"/>
        <v>0</v>
      </c>
      <c r="K54" s="241">
        <f t="shared" si="17"/>
        <v>0</v>
      </c>
      <c r="L54" s="241">
        <f t="shared" si="17"/>
        <v>0</v>
      </c>
      <c r="M54" s="241">
        <f t="shared" si="17"/>
        <v>0</v>
      </c>
      <c r="N54" s="241">
        <f t="shared" si="17"/>
        <v>33.25941644562334</v>
      </c>
      <c r="O54" s="241">
        <f t="shared" si="17"/>
        <v>33.25941644562334</v>
      </c>
      <c r="P54" s="241">
        <f t="shared" si="17"/>
        <v>33.25941644562334</v>
      </c>
      <c r="Q54" s="246">
        <f t="shared" si="14"/>
        <v>115.61606669192875</v>
      </c>
    </row>
    <row r="55" spans="2:17" ht="16.5" thickBot="1">
      <c r="B55" s="559"/>
      <c r="C55" s="212" t="s">
        <v>225</v>
      </c>
      <c r="D55" s="212" t="s">
        <v>345</v>
      </c>
      <c r="E55" s="241">
        <f aca="true" t="shared" si="18" ref="E55:P55">SUM(E52:E54)</f>
        <v>44.43387646835922</v>
      </c>
      <c r="F55" s="241">
        <f t="shared" si="18"/>
        <v>58.874239350912774</v>
      </c>
      <c r="G55" s="241">
        <f t="shared" si="18"/>
        <v>58.874239350912774</v>
      </c>
      <c r="H55" s="241">
        <f t="shared" si="18"/>
        <v>58.874239350912774</v>
      </c>
      <c r="I55" s="241">
        <f t="shared" si="18"/>
        <v>58.874239350912774</v>
      </c>
      <c r="J55" s="241">
        <f t="shared" si="18"/>
        <v>58.874239350912774</v>
      </c>
      <c r="K55" s="241">
        <f t="shared" si="18"/>
        <v>58.874239350912774</v>
      </c>
      <c r="L55" s="241">
        <f t="shared" si="18"/>
        <v>58.874239350912774</v>
      </c>
      <c r="M55" s="241">
        <f t="shared" si="18"/>
        <v>61.81795131845841</v>
      </c>
      <c r="N55" s="241">
        <f t="shared" si="18"/>
        <v>93.31114058355436</v>
      </c>
      <c r="O55" s="241">
        <f t="shared" si="18"/>
        <v>93.31114058355436</v>
      </c>
      <c r="P55" s="242">
        <f t="shared" si="18"/>
        <v>93.31114058355436</v>
      </c>
      <c r="Q55" s="243">
        <f t="shared" si="14"/>
        <v>798.30492499387</v>
      </c>
    </row>
    <row r="56" spans="2:17" ht="59.25" customHeight="1" thickBot="1">
      <c r="B56" s="560" t="s">
        <v>273</v>
      </c>
      <c r="C56" s="212" t="s">
        <v>274</v>
      </c>
      <c r="D56" s="212" t="s">
        <v>374</v>
      </c>
      <c r="E56" s="241">
        <f aca="true" t="shared" si="19" ref="E56:P56">E21*$K$45*$P$44</f>
        <v>171.57635467980293</v>
      </c>
      <c r="F56" s="241">
        <f t="shared" si="19"/>
        <v>171.57635467980293</v>
      </c>
      <c r="G56" s="241">
        <f t="shared" si="19"/>
        <v>171.57635467980293</v>
      </c>
      <c r="H56" s="241">
        <f t="shared" si="19"/>
        <v>171.57635467980293</v>
      </c>
      <c r="I56" s="241">
        <f t="shared" si="19"/>
        <v>171.57635467980293</v>
      </c>
      <c r="J56" s="241">
        <f t="shared" si="19"/>
        <v>171.57635467980293</v>
      </c>
      <c r="K56" s="241">
        <f t="shared" si="19"/>
        <v>171.57635467980293</v>
      </c>
      <c r="L56" s="241">
        <f t="shared" si="19"/>
        <v>171.57635467980293</v>
      </c>
      <c r="M56" s="241">
        <f t="shared" si="19"/>
        <v>180.15517241379308</v>
      </c>
      <c r="N56" s="241">
        <f t="shared" si="19"/>
        <v>360.31034482758616</v>
      </c>
      <c r="O56" s="241">
        <f t="shared" si="19"/>
        <v>360.31034482758616</v>
      </c>
      <c r="P56" s="242">
        <f t="shared" si="19"/>
        <v>360.31034482758616</v>
      </c>
      <c r="Q56" s="243">
        <f t="shared" si="14"/>
        <v>2633.697044334975</v>
      </c>
    </row>
    <row r="57" spans="2:17" ht="16.5" thickBot="1">
      <c r="B57" s="560"/>
      <c r="C57" s="247" t="s">
        <v>402</v>
      </c>
      <c r="D57" s="212" t="s">
        <v>347</v>
      </c>
      <c r="E57" s="241">
        <f>E25*$K$45*$P$44</f>
        <v>0</v>
      </c>
      <c r="F57" s="241">
        <f aca="true" t="shared" si="20" ref="F57:P57">F25*$K$45*$P$44</f>
        <v>0</v>
      </c>
      <c r="G57" s="241">
        <f t="shared" si="20"/>
        <v>0</v>
      </c>
      <c r="H57" s="241">
        <f t="shared" si="20"/>
        <v>0</v>
      </c>
      <c r="I57" s="241">
        <f t="shared" si="20"/>
        <v>0</v>
      </c>
      <c r="J57" s="241">
        <f t="shared" si="20"/>
        <v>0</v>
      </c>
      <c r="K57" s="241">
        <f t="shared" si="20"/>
        <v>0</v>
      </c>
      <c r="L57" s="241">
        <f t="shared" si="20"/>
        <v>0</v>
      </c>
      <c r="M57" s="241">
        <f t="shared" si="20"/>
        <v>0</v>
      </c>
      <c r="N57" s="241">
        <f t="shared" si="20"/>
        <v>0</v>
      </c>
      <c r="O57" s="241">
        <f t="shared" si="20"/>
        <v>0</v>
      </c>
      <c r="P57" s="241">
        <f t="shared" si="20"/>
        <v>0</v>
      </c>
      <c r="Q57" s="243">
        <f t="shared" si="14"/>
        <v>0</v>
      </c>
    </row>
    <row r="58" spans="3:17" ht="16.5" thickBot="1">
      <c r="C58" s="247" t="s">
        <v>301</v>
      </c>
      <c r="D58" s="247" t="s">
        <v>348</v>
      </c>
      <c r="E58" s="248">
        <f aca="true" t="shared" si="21" ref="E58:Q58">(E51+E55-(E56+E57))/(E51+E55)</f>
        <v>0.20397670517176866</v>
      </c>
      <c r="F58" s="248">
        <f t="shared" si="21"/>
        <v>0.2539582397142966</v>
      </c>
      <c r="G58" s="248">
        <f t="shared" si="21"/>
        <v>0.2539582397142966</v>
      </c>
      <c r="H58" s="248">
        <f t="shared" si="21"/>
        <v>0.2539582397142966</v>
      </c>
      <c r="I58" s="248">
        <f t="shared" si="21"/>
        <v>0.2539582397142966</v>
      </c>
      <c r="J58" s="248">
        <f t="shared" si="21"/>
        <v>0.2539582397142966</v>
      </c>
      <c r="K58" s="248">
        <f t="shared" si="21"/>
        <v>0.2539582397142966</v>
      </c>
      <c r="L58" s="248">
        <f t="shared" si="21"/>
        <v>0.2539582397142966</v>
      </c>
      <c r="M58" s="248">
        <f t="shared" si="21"/>
        <v>0.22655603038631222</v>
      </c>
      <c r="N58" s="248">
        <f t="shared" si="21"/>
        <v>0.17270288977900816</v>
      </c>
      <c r="O58" s="248">
        <f t="shared" si="21"/>
        <v>0.17270288977900816</v>
      </c>
      <c r="P58" s="249">
        <f t="shared" si="21"/>
        <v>0.17270288977900816</v>
      </c>
      <c r="Q58" s="250">
        <f t="shared" si="21"/>
        <v>0.21730882470140891</v>
      </c>
    </row>
    <row r="59" spans="3:17" ht="12.75" hidden="1">
      <c r="C59" s="269"/>
      <c r="D59" s="269"/>
      <c r="E59" s="270"/>
      <c r="F59" s="270"/>
      <c r="G59" s="270"/>
      <c r="H59" s="270"/>
      <c r="I59" s="270"/>
      <c r="J59" s="270"/>
      <c r="K59" s="270"/>
      <c r="L59" s="270"/>
      <c r="M59" s="270"/>
      <c r="N59" s="270"/>
      <c r="O59" s="270"/>
      <c r="P59" s="270"/>
      <c r="Q59" s="271"/>
    </row>
    <row r="60" spans="2:17" ht="13.5" customHeight="1" hidden="1">
      <c r="B60" s="239"/>
      <c r="C60" s="557" t="s">
        <v>302</v>
      </c>
      <c r="D60" s="558"/>
      <c r="E60" s="272" t="str">
        <f>E17</f>
        <v>9月</v>
      </c>
      <c r="F60" s="272" t="str">
        <f>F17</f>
        <v>10月</v>
      </c>
      <c r="G60" s="272" t="str">
        <f>G17</f>
        <v>11月</v>
      </c>
      <c r="H60" s="272" t="str">
        <f>H17</f>
        <v>12月</v>
      </c>
      <c r="I60" s="272" t="str">
        <f>I17</f>
        <v>1月</v>
      </c>
      <c r="J60" s="272" t="str">
        <f aca="true" t="shared" si="22" ref="J60:P60">J17</f>
        <v>2月</v>
      </c>
      <c r="K60" s="272" t="str">
        <f t="shared" si="22"/>
        <v>3月</v>
      </c>
      <c r="L60" s="272" t="str">
        <f t="shared" si="22"/>
        <v>4月</v>
      </c>
      <c r="M60" s="272" t="str">
        <f t="shared" si="22"/>
        <v>5月</v>
      </c>
      <c r="N60" s="272" t="str">
        <f t="shared" si="22"/>
        <v>6月</v>
      </c>
      <c r="O60" s="272" t="str">
        <f t="shared" si="22"/>
        <v>7月</v>
      </c>
      <c r="P60" s="272" t="str">
        <f t="shared" si="22"/>
        <v>8月</v>
      </c>
      <c r="Q60" s="272" t="s">
        <v>225</v>
      </c>
    </row>
    <row r="61" spans="2:17" ht="15.75" hidden="1">
      <c r="B61" s="559" t="s">
        <v>268</v>
      </c>
      <c r="C61" s="212" t="s">
        <v>269</v>
      </c>
      <c r="D61" s="212" t="s">
        <v>400</v>
      </c>
      <c r="E61" s="241">
        <f>(E33-E34)*$P$43</f>
        <v>171.108</v>
      </c>
      <c r="F61" s="241">
        <f>(F33-F34)*$P$43</f>
        <v>171.108</v>
      </c>
      <c r="G61" s="241">
        <f>(G33-G34)*$P$43</f>
        <v>171.108</v>
      </c>
      <c r="H61" s="241">
        <f aca="true" t="shared" si="23" ref="H61:P61">(H33-H34)*$P$43</f>
        <v>171.108</v>
      </c>
      <c r="I61" s="241">
        <f t="shared" si="23"/>
        <v>171.108</v>
      </c>
      <c r="J61" s="241">
        <f t="shared" si="23"/>
        <v>171.108</v>
      </c>
      <c r="K61" s="241">
        <f t="shared" si="23"/>
        <v>171.108</v>
      </c>
      <c r="L61" s="241">
        <f t="shared" si="23"/>
        <v>171.108</v>
      </c>
      <c r="M61" s="241">
        <f t="shared" si="23"/>
        <v>171.108</v>
      </c>
      <c r="N61" s="241">
        <f t="shared" si="23"/>
        <v>171.108</v>
      </c>
      <c r="O61" s="241">
        <f t="shared" si="23"/>
        <v>171.108</v>
      </c>
      <c r="P61" s="242">
        <f t="shared" si="23"/>
        <v>171.108</v>
      </c>
      <c r="Q61" s="273">
        <f aca="true" t="shared" si="24" ref="Q61:Q66">SUM(E61:P61)</f>
        <v>2053.296</v>
      </c>
    </row>
    <row r="62" spans="2:17" ht="12.75" hidden="1">
      <c r="B62" s="559"/>
      <c r="C62" s="212" t="s">
        <v>270</v>
      </c>
      <c r="D62" s="212" t="s">
        <v>426</v>
      </c>
      <c r="E62" s="241">
        <f aca="true" t="shared" si="25" ref="E62:P62">E36/$E$43*$K$45*$P$44</f>
        <v>28.59605911330049</v>
      </c>
      <c r="F62" s="241">
        <f t="shared" si="25"/>
        <v>28.59605911330049</v>
      </c>
      <c r="G62" s="241">
        <f t="shared" si="25"/>
        <v>28.59605911330049</v>
      </c>
      <c r="H62" s="241">
        <f t="shared" si="25"/>
        <v>28.59605911330049</v>
      </c>
      <c r="I62" s="241">
        <f t="shared" si="25"/>
        <v>28.59605911330049</v>
      </c>
      <c r="J62" s="241">
        <f t="shared" si="25"/>
        <v>28.59605911330049</v>
      </c>
      <c r="K62" s="241">
        <f t="shared" si="25"/>
        <v>28.59605911330049</v>
      </c>
      <c r="L62" s="241">
        <f t="shared" si="25"/>
        <v>28.59605911330049</v>
      </c>
      <c r="M62" s="241">
        <f t="shared" si="25"/>
        <v>28.59605911330049</v>
      </c>
      <c r="N62" s="241">
        <f t="shared" si="25"/>
        <v>28.59605911330049</v>
      </c>
      <c r="O62" s="241">
        <f t="shared" si="25"/>
        <v>28.59605911330049</v>
      </c>
      <c r="P62" s="241">
        <f t="shared" si="25"/>
        <v>28.59605911330049</v>
      </c>
      <c r="Q62" s="244">
        <f>SUM(E62:P62)</f>
        <v>343.1527093596059</v>
      </c>
    </row>
    <row r="63" spans="2:17" ht="12.75" hidden="1">
      <c r="B63" s="559"/>
      <c r="C63" s="212" t="s">
        <v>271</v>
      </c>
      <c r="D63" s="212" t="s">
        <v>389</v>
      </c>
      <c r="E63" s="241">
        <f aca="true" t="shared" si="26" ref="E63:P63">E37/$E$44*$K$45*$P$44</f>
        <v>0</v>
      </c>
      <c r="F63" s="241">
        <f t="shared" si="26"/>
        <v>30.27818023761228</v>
      </c>
      <c r="G63" s="241">
        <f t="shared" si="26"/>
        <v>30.27818023761228</v>
      </c>
      <c r="H63" s="241">
        <f t="shared" si="26"/>
        <v>30.27818023761228</v>
      </c>
      <c r="I63" s="241">
        <f t="shared" si="26"/>
        <v>30.27818023761228</v>
      </c>
      <c r="J63" s="241">
        <f t="shared" si="26"/>
        <v>30.27818023761228</v>
      </c>
      <c r="K63" s="241">
        <f t="shared" si="26"/>
        <v>30.27818023761228</v>
      </c>
      <c r="L63" s="241">
        <f t="shared" si="26"/>
        <v>30.27818023761228</v>
      </c>
      <c r="M63" s="241">
        <f t="shared" si="26"/>
        <v>30.27818023761228</v>
      </c>
      <c r="N63" s="241">
        <f t="shared" si="26"/>
        <v>0</v>
      </c>
      <c r="O63" s="241">
        <f t="shared" si="26"/>
        <v>0</v>
      </c>
      <c r="P63" s="241">
        <f t="shared" si="26"/>
        <v>0</v>
      </c>
      <c r="Q63" s="245">
        <f>SUM(E63:P63)</f>
        <v>242.22544190089823</v>
      </c>
    </row>
    <row r="64" spans="2:17" ht="12.75" hidden="1">
      <c r="B64" s="559"/>
      <c r="C64" s="212" t="s">
        <v>272</v>
      </c>
      <c r="D64" s="212" t="s">
        <v>427</v>
      </c>
      <c r="E64" s="241">
        <f aca="true" t="shared" si="27" ref="E64:P64">E38/$E$45*$K$45*$P$44</f>
        <v>15.837817355058732</v>
      </c>
      <c r="F64" s="241">
        <f t="shared" si="27"/>
        <v>0</v>
      </c>
      <c r="G64" s="241">
        <f t="shared" si="27"/>
        <v>0</v>
      </c>
      <c r="H64" s="241">
        <f t="shared" si="27"/>
        <v>0</v>
      </c>
      <c r="I64" s="241">
        <f t="shared" si="27"/>
        <v>0</v>
      </c>
      <c r="J64" s="241">
        <f t="shared" si="27"/>
        <v>0</v>
      </c>
      <c r="K64" s="241">
        <f t="shared" si="27"/>
        <v>0</v>
      </c>
      <c r="L64" s="241">
        <f t="shared" si="27"/>
        <v>0</v>
      </c>
      <c r="M64" s="241">
        <f t="shared" si="27"/>
        <v>0</v>
      </c>
      <c r="N64" s="241">
        <f t="shared" si="27"/>
        <v>15.837817355058732</v>
      </c>
      <c r="O64" s="241">
        <f t="shared" si="27"/>
        <v>15.837817355058732</v>
      </c>
      <c r="P64" s="241">
        <f t="shared" si="27"/>
        <v>15.837817355058732</v>
      </c>
      <c r="Q64" s="245">
        <f>SUM(E64:P64)</f>
        <v>63.35126942023493</v>
      </c>
    </row>
    <row r="65" spans="2:17" ht="15.75" hidden="1">
      <c r="B65" s="559"/>
      <c r="C65" s="212" t="s">
        <v>225</v>
      </c>
      <c r="D65" s="212" t="s">
        <v>391</v>
      </c>
      <c r="E65" s="241">
        <f aca="true" t="shared" si="28" ref="E65:P65">SUM(E62:E64)</f>
        <v>44.43387646835922</v>
      </c>
      <c r="F65" s="241">
        <f t="shared" si="28"/>
        <v>58.874239350912774</v>
      </c>
      <c r="G65" s="241">
        <f t="shared" si="28"/>
        <v>58.874239350912774</v>
      </c>
      <c r="H65" s="241">
        <f t="shared" si="28"/>
        <v>58.874239350912774</v>
      </c>
      <c r="I65" s="241">
        <f t="shared" si="28"/>
        <v>58.874239350912774</v>
      </c>
      <c r="J65" s="241">
        <f t="shared" si="28"/>
        <v>58.874239350912774</v>
      </c>
      <c r="K65" s="241">
        <f t="shared" si="28"/>
        <v>58.874239350912774</v>
      </c>
      <c r="L65" s="241">
        <f t="shared" si="28"/>
        <v>58.874239350912774</v>
      </c>
      <c r="M65" s="241">
        <f t="shared" si="28"/>
        <v>58.874239350912774</v>
      </c>
      <c r="N65" s="241">
        <f t="shared" si="28"/>
        <v>44.43387646835922</v>
      </c>
      <c r="O65" s="241">
        <f t="shared" si="28"/>
        <v>44.43387646835922</v>
      </c>
      <c r="P65" s="242">
        <f t="shared" si="28"/>
        <v>44.43387646835922</v>
      </c>
      <c r="Q65" s="245">
        <f t="shared" si="24"/>
        <v>648.7294206807392</v>
      </c>
    </row>
    <row r="66" spans="2:17" ht="59.25" customHeight="1" hidden="1">
      <c r="B66" s="560" t="s">
        <v>273</v>
      </c>
      <c r="C66" s="212" t="s">
        <v>274</v>
      </c>
      <c r="D66" s="212" t="s">
        <v>303</v>
      </c>
      <c r="E66" s="241">
        <f>E35*$K$45*$P$44</f>
        <v>171.57635467980293</v>
      </c>
      <c r="F66" s="241">
        <f aca="true" t="shared" si="29" ref="F66:P66">F35*$K$45*$P$44</f>
        <v>171.57635467980293</v>
      </c>
      <c r="G66" s="241">
        <f t="shared" si="29"/>
        <v>171.57635467980293</v>
      </c>
      <c r="H66" s="241">
        <f t="shared" si="29"/>
        <v>171.57635467980293</v>
      </c>
      <c r="I66" s="241">
        <f t="shared" si="29"/>
        <v>171.57635467980293</v>
      </c>
      <c r="J66" s="241">
        <f t="shared" si="29"/>
        <v>171.57635467980293</v>
      </c>
      <c r="K66" s="241">
        <f t="shared" si="29"/>
        <v>171.57635467980293</v>
      </c>
      <c r="L66" s="241">
        <f t="shared" si="29"/>
        <v>171.57635467980293</v>
      </c>
      <c r="M66" s="241">
        <f t="shared" si="29"/>
        <v>171.57635467980293</v>
      </c>
      <c r="N66" s="241">
        <f t="shared" si="29"/>
        <v>171.57635467980293</v>
      </c>
      <c r="O66" s="241">
        <f t="shared" si="29"/>
        <v>171.57635467980293</v>
      </c>
      <c r="P66" s="241">
        <f t="shared" si="29"/>
        <v>171.57635467980293</v>
      </c>
      <c r="Q66" s="245">
        <f t="shared" si="24"/>
        <v>2058.9162561576354</v>
      </c>
    </row>
    <row r="67" spans="2:17" ht="12.75" hidden="1">
      <c r="B67" s="560"/>
      <c r="C67" s="247" t="s">
        <v>328</v>
      </c>
      <c r="D67" s="212" t="s">
        <v>333</v>
      </c>
      <c r="E67" s="241">
        <f aca="true" t="shared" si="30" ref="E67:P67">E39*$K$45*$P$44</f>
        <v>0</v>
      </c>
      <c r="F67" s="241">
        <f t="shared" si="30"/>
        <v>0</v>
      </c>
      <c r="G67" s="241">
        <f t="shared" si="30"/>
        <v>0</v>
      </c>
      <c r="H67" s="241">
        <f t="shared" si="30"/>
        <v>0</v>
      </c>
      <c r="I67" s="241">
        <f t="shared" si="30"/>
        <v>0</v>
      </c>
      <c r="J67" s="241">
        <f t="shared" si="30"/>
        <v>0</v>
      </c>
      <c r="K67" s="241">
        <f t="shared" si="30"/>
        <v>0</v>
      </c>
      <c r="L67" s="241">
        <f t="shared" si="30"/>
        <v>0</v>
      </c>
      <c r="M67" s="241">
        <f t="shared" si="30"/>
        <v>0</v>
      </c>
      <c r="N67" s="241">
        <f t="shared" si="30"/>
        <v>0</v>
      </c>
      <c r="O67" s="241">
        <f t="shared" si="30"/>
        <v>0</v>
      </c>
      <c r="P67" s="241">
        <f t="shared" si="30"/>
        <v>0</v>
      </c>
      <c r="Q67" s="245">
        <f>SUM(E67:P67)</f>
        <v>0</v>
      </c>
    </row>
    <row r="68" spans="3:17" ht="15.75">
      <c r="C68" s="247" t="s">
        <v>304</v>
      </c>
      <c r="D68" s="247" t="s">
        <v>334</v>
      </c>
      <c r="E68" s="248">
        <f>(E61+E65-E66)/(E61+E65)</f>
        <v>0.20397670517176866</v>
      </c>
      <c r="F68" s="248">
        <f>(F61+F65-F66)/(F61+F65)</f>
        <v>0.2539582397142966</v>
      </c>
      <c r="G68" s="248">
        <f>(G61+G65-G66)/(G61+G65)</f>
        <v>0.2539582397142966</v>
      </c>
      <c r="H68" s="248">
        <f aca="true" t="shared" si="31" ref="H68:Q68">(H61+H65-H66)/(H61+H65)</f>
        <v>0.2539582397142966</v>
      </c>
      <c r="I68" s="248">
        <f t="shared" si="31"/>
        <v>0.2539582397142966</v>
      </c>
      <c r="J68" s="248">
        <f t="shared" si="31"/>
        <v>0.2539582397142966</v>
      </c>
      <c r="K68" s="248">
        <f t="shared" si="31"/>
        <v>0.2539582397142966</v>
      </c>
      <c r="L68" s="248">
        <f t="shared" si="31"/>
        <v>0.2539582397142966</v>
      </c>
      <c r="M68" s="248">
        <f t="shared" si="31"/>
        <v>0.2539582397142966</v>
      </c>
      <c r="N68" s="248">
        <f t="shared" si="31"/>
        <v>0.20397670517176866</v>
      </c>
      <c r="O68" s="248">
        <f t="shared" si="31"/>
        <v>0.20397670517176866</v>
      </c>
      <c r="P68" s="248">
        <f t="shared" si="31"/>
        <v>0.20397670517176866</v>
      </c>
      <c r="Q68" s="248">
        <f t="shared" si="31"/>
        <v>0.2380100348430774</v>
      </c>
    </row>
    <row r="69" spans="2:17" ht="17.25" customHeight="1">
      <c r="B69" s="217"/>
      <c r="C69" s="227" t="s">
        <v>305</v>
      </c>
      <c r="D69" s="274" t="s">
        <v>335</v>
      </c>
      <c r="E69" s="275">
        <f aca="true" t="shared" si="32" ref="E69:Q69">E58-E68</f>
        <v>0</v>
      </c>
      <c r="F69" s="275">
        <f t="shared" si="32"/>
        <v>0</v>
      </c>
      <c r="G69" s="275">
        <f t="shared" si="32"/>
        <v>0</v>
      </c>
      <c r="H69" s="275">
        <f t="shared" si="32"/>
        <v>0</v>
      </c>
      <c r="I69" s="275">
        <f t="shared" si="32"/>
        <v>0</v>
      </c>
      <c r="J69" s="275">
        <f t="shared" si="32"/>
        <v>0</v>
      </c>
      <c r="K69" s="275">
        <f t="shared" si="32"/>
        <v>0</v>
      </c>
      <c r="L69" s="275">
        <f t="shared" si="32"/>
        <v>0</v>
      </c>
      <c r="M69" s="275">
        <f t="shared" si="32"/>
        <v>-0.027402209327984373</v>
      </c>
      <c r="N69" s="275">
        <f t="shared" si="32"/>
        <v>-0.0312738153927605</v>
      </c>
      <c r="O69" s="275">
        <f t="shared" si="32"/>
        <v>-0.0312738153927605</v>
      </c>
      <c r="P69" s="275">
        <f t="shared" si="32"/>
        <v>-0.0312738153927605</v>
      </c>
      <c r="Q69" s="275">
        <f t="shared" si="32"/>
        <v>-0.02070121014166848</v>
      </c>
    </row>
    <row r="70" spans="2:17" ht="12.75">
      <c r="B70" s="205"/>
      <c r="C70" s="276" t="s">
        <v>306</v>
      </c>
      <c r="D70" s="255"/>
      <c r="E70" s="255"/>
      <c r="F70" s="255"/>
      <c r="G70" s="255"/>
      <c r="H70" s="255"/>
      <c r="I70" s="255"/>
      <c r="J70" s="255"/>
      <c r="K70" s="255"/>
      <c r="L70" s="255"/>
      <c r="M70" s="255"/>
      <c r="N70" s="255"/>
      <c r="O70" s="255"/>
      <c r="P70" s="255"/>
      <c r="Q70" s="205"/>
    </row>
    <row r="71" spans="3:17" ht="4.5" customHeight="1">
      <c r="C71" s="251"/>
      <c r="D71" s="251"/>
      <c r="E71" s="252"/>
      <c r="F71" s="252"/>
      <c r="G71" s="252"/>
      <c r="H71" s="252"/>
      <c r="I71" s="252"/>
      <c r="J71" s="252"/>
      <c r="K71" s="252"/>
      <c r="L71" s="252"/>
      <c r="M71" s="252"/>
      <c r="N71" s="252"/>
      <c r="O71" s="252"/>
      <c r="P71" s="252"/>
      <c r="Q71" s="252"/>
    </row>
    <row r="72" spans="2:17" ht="12.75">
      <c r="B72" s="205"/>
      <c r="C72" s="253" t="s">
        <v>276</v>
      </c>
      <c r="D72" s="255"/>
      <c r="E72" s="255"/>
      <c r="F72" s="255"/>
      <c r="G72" s="255"/>
      <c r="H72" s="255"/>
      <c r="I72" s="255"/>
      <c r="J72" s="255"/>
      <c r="K72" s="255"/>
      <c r="L72" s="255"/>
      <c r="M72" s="255"/>
      <c r="N72" s="255"/>
      <c r="O72" s="255"/>
      <c r="P72" s="255"/>
      <c r="Q72" s="205"/>
    </row>
    <row r="73" spans="2:17" ht="12.75">
      <c r="B73" s="205"/>
      <c r="C73" s="253" t="s">
        <v>277</v>
      </c>
      <c r="D73" s="253"/>
      <c r="E73" s="254"/>
      <c r="F73" s="255"/>
      <c r="G73" s="253" t="s">
        <v>278</v>
      </c>
      <c r="H73" s="253"/>
      <c r="I73" s="254"/>
      <c r="J73" s="255"/>
      <c r="K73" s="255"/>
      <c r="L73" s="255"/>
      <c r="M73" s="255"/>
      <c r="N73" s="255"/>
      <c r="O73" s="255"/>
      <c r="P73" s="255"/>
      <c r="Q73" s="205"/>
    </row>
    <row r="74" spans="2:17" ht="15.75">
      <c r="B74" s="205"/>
      <c r="C74" s="256" t="s">
        <v>279</v>
      </c>
      <c r="D74" s="256" t="s">
        <v>329</v>
      </c>
      <c r="E74" s="213"/>
      <c r="F74" s="255"/>
      <c r="G74" s="552" t="s">
        <v>280</v>
      </c>
      <c r="H74" s="553"/>
      <c r="I74" s="553"/>
      <c r="J74" s="553"/>
      <c r="K74" s="553"/>
      <c r="L74" s="554"/>
      <c r="M74" s="552" t="s">
        <v>330</v>
      </c>
      <c r="N74" s="553"/>
      <c r="O74" s="554"/>
      <c r="P74" s="257">
        <f>E79+Q51+Q55-(Q56+Q57)</f>
        <v>731.2278806588943</v>
      </c>
      <c r="Q74" s="205"/>
    </row>
    <row r="75" spans="2:17" ht="12.75">
      <c r="B75" s="205"/>
      <c r="C75" s="256" t="s">
        <v>281</v>
      </c>
      <c r="D75" s="256" t="s">
        <v>350</v>
      </c>
      <c r="E75" s="213"/>
      <c r="F75" s="255"/>
      <c r="G75" s="258"/>
      <c r="H75" s="258"/>
      <c r="I75" s="258"/>
      <c r="J75" s="258"/>
      <c r="K75" s="258"/>
      <c r="L75" s="258"/>
      <c r="M75" s="258"/>
      <c r="N75" s="259"/>
      <c r="O75" s="260"/>
      <c r="P75" s="255"/>
      <c r="Q75" s="205"/>
    </row>
    <row r="76" spans="2:17" ht="12.75">
      <c r="B76" s="205"/>
      <c r="C76" s="256" t="s">
        <v>282</v>
      </c>
      <c r="D76" s="256" t="s">
        <v>392</v>
      </c>
      <c r="E76" s="213"/>
      <c r="F76" s="255"/>
      <c r="G76" s="262" t="s">
        <v>331</v>
      </c>
      <c r="H76" s="262"/>
      <c r="I76" s="262"/>
      <c r="J76" s="262"/>
      <c r="K76" s="262"/>
      <c r="L76" s="263"/>
      <c r="M76" s="263"/>
      <c r="N76" s="264"/>
      <c r="O76" s="260"/>
      <c r="P76" s="255"/>
      <c r="Q76" s="205"/>
    </row>
    <row r="77" spans="3:16" ht="15.75">
      <c r="C77" s="256" t="s">
        <v>283</v>
      </c>
      <c r="D77" s="256" t="s">
        <v>351</v>
      </c>
      <c r="E77" s="213"/>
      <c r="F77" s="255"/>
      <c r="G77" s="552" t="s">
        <v>352</v>
      </c>
      <c r="H77" s="553"/>
      <c r="I77" s="554"/>
      <c r="J77" s="248">
        <f>(P74-E79)/P74</f>
        <v>1</v>
      </c>
      <c r="K77" s="263"/>
      <c r="L77" s="263"/>
      <c r="M77" s="263"/>
      <c r="N77" s="264"/>
      <c r="O77" s="265"/>
      <c r="P77" s="254"/>
    </row>
    <row r="78" spans="3:16" ht="12.75">
      <c r="C78" s="256" t="s">
        <v>284</v>
      </c>
      <c r="D78" s="256" t="s">
        <v>353</v>
      </c>
      <c r="E78" s="213"/>
      <c r="F78" s="255"/>
      <c r="G78" s="263"/>
      <c r="H78" s="263"/>
      <c r="I78" s="263"/>
      <c r="J78" s="263"/>
      <c r="K78" s="263"/>
      <c r="L78" s="263"/>
      <c r="M78" s="263"/>
      <c r="N78" s="264"/>
      <c r="O78" s="266"/>
      <c r="P78" s="254"/>
    </row>
    <row r="79" spans="3:16" ht="15.75">
      <c r="C79" s="256" t="s">
        <v>285</v>
      </c>
      <c r="D79" s="256" t="s">
        <v>332</v>
      </c>
      <c r="E79" s="257">
        <f>E74*$P$43+(E75+E76+E77+E78)*$P$44</f>
        <v>0</v>
      </c>
      <c r="F79" s="254"/>
      <c r="G79" s="263"/>
      <c r="H79" s="263"/>
      <c r="I79" s="263"/>
      <c r="J79" s="263"/>
      <c r="K79" s="263"/>
      <c r="L79" s="263"/>
      <c r="M79" s="263"/>
      <c r="N79" s="264"/>
      <c r="O79" s="254"/>
      <c r="P79" s="254"/>
    </row>
    <row r="80" spans="2:17" ht="12.75">
      <c r="B80" s="205"/>
      <c r="C80" s="314" t="s">
        <v>338</v>
      </c>
      <c r="D80" s="255"/>
      <c r="E80" s="255"/>
      <c r="F80" s="255"/>
      <c r="G80" s="255"/>
      <c r="H80" s="255"/>
      <c r="I80" s="255"/>
      <c r="J80" s="255"/>
      <c r="K80" s="255"/>
      <c r="L80" s="255"/>
      <c r="M80" s="255"/>
      <c r="N80" s="255"/>
      <c r="O80" s="255"/>
      <c r="P80" s="255"/>
      <c r="Q80" s="205"/>
    </row>
    <row r="81" spans="3:17" ht="21">
      <c r="C81" s="176" t="s">
        <v>307</v>
      </c>
      <c r="D81" s="177"/>
      <c r="N81" s="561" t="s">
        <v>354</v>
      </c>
      <c r="O81" s="562"/>
      <c r="P81" s="563" t="s">
        <v>173</v>
      </c>
      <c r="Q81" s="563"/>
    </row>
    <row r="82" spans="2:17" ht="12.75">
      <c r="B82" s="178"/>
      <c r="C82" s="179"/>
      <c r="D82" s="179" t="s">
        <v>189</v>
      </c>
      <c r="E82" s="179"/>
      <c r="F82" s="179"/>
      <c r="G82" s="180"/>
      <c r="H82" s="180"/>
      <c r="I82" s="181" t="s">
        <v>190</v>
      </c>
      <c r="J82" s="179"/>
      <c r="K82" s="179" t="s">
        <v>191</v>
      </c>
      <c r="L82" s="179"/>
      <c r="M82" s="179"/>
      <c r="N82" s="179"/>
      <c r="O82" s="179"/>
      <c r="P82" s="179"/>
      <c r="Q82" s="182"/>
    </row>
    <row r="83" spans="2:17" ht="13.5" thickBot="1">
      <c r="B83" s="183"/>
      <c r="C83" s="184"/>
      <c r="D83" s="184"/>
      <c r="E83" s="184"/>
      <c r="F83" s="184"/>
      <c r="G83" s="185"/>
      <c r="H83" s="185"/>
      <c r="I83" s="186"/>
      <c r="J83" s="184"/>
      <c r="K83" s="184"/>
      <c r="L83" s="184"/>
      <c r="M83" s="184"/>
      <c r="N83" s="184"/>
      <c r="O83" s="184"/>
      <c r="P83" s="184"/>
      <c r="Q83" s="187"/>
    </row>
    <row r="84" spans="2:17" ht="21" thickBot="1">
      <c r="B84" s="183"/>
      <c r="C84" s="188"/>
      <c r="D84" s="185"/>
      <c r="E84" s="185"/>
      <c r="F84" s="184"/>
      <c r="G84" s="185"/>
      <c r="H84" s="185"/>
      <c r="I84" s="189" t="s">
        <v>192</v>
      </c>
      <c r="J84" s="184"/>
      <c r="K84" s="190" t="s">
        <v>193</v>
      </c>
      <c r="L84" s="191"/>
      <c r="M84" s="184"/>
      <c r="N84" s="184"/>
      <c r="O84" s="188" t="s">
        <v>355</v>
      </c>
      <c r="P84" s="192">
        <f>Q131</f>
        <v>1283.3099999999997</v>
      </c>
      <c r="Q84" s="187" t="s">
        <v>356</v>
      </c>
    </row>
    <row r="85" spans="2:17" ht="21" thickBot="1">
      <c r="B85" s="183"/>
      <c r="C85" s="188" t="s">
        <v>195</v>
      </c>
      <c r="D85" s="192">
        <f>Q136</f>
        <v>1384.3502722323046</v>
      </c>
      <c r="E85" s="184" t="s">
        <v>356</v>
      </c>
      <c r="F85" s="184"/>
      <c r="G85" s="185"/>
      <c r="H85" s="185"/>
      <c r="I85" s="186"/>
      <c r="J85" s="184"/>
      <c r="K85" s="184"/>
      <c r="L85" s="184"/>
      <c r="M85" s="184"/>
      <c r="N85" s="184"/>
      <c r="O85" s="184"/>
      <c r="P85" s="184"/>
      <c r="Q85" s="187"/>
    </row>
    <row r="86" spans="2:17" ht="20.25" customHeight="1" thickBot="1">
      <c r="B86" s="183"/>
      <c r="C86" s="184"/>
      <c r="D86" s="193" t="s">
        <v>357</v>
      </c>
      <c r="E86" s="184"/>
      <c r="F86" s="184"/>
      <c r="G86" s="185"/>
      <c r="H86" s="185"/>
      <c r="I86" s="189" t="s">
        <v>197</v>
      </c>
      <c r="J86" s="184"/>
      <c r="K86" s="190" t="s">
        <v>198</v>
      </c>
      <c r="L86" s="191"/>
      <c r="M86" s="184"/>
      <c r="N86" s="184"/>
      <c r="O86" s="185"/>
      <c r="P86" s="185"/>
      <c r="Q86" s="194"/>
    </row>
    <row r="87" spans="2:17" ht="21" thickBot="1">
      <c r="B87" s="183"/>
      <c r="C87" s="184"/>
      <c r="D87" s="184" t="s">
        <v>199</v>
      </c>
      <c r="E87" s="184"/>
      <c r="F87" s="184"/>
      <c r="G87" s="185"/>
      <c r="H87" s="185"/>
      <c r="I87" s="186"/>
      <c r="J87" s="184"/>
      <c r="K87" s="184"/>
      <c r="L87" s="184"/>
      <c r="M87" s="184"/>
      <c r="N87" s="184"/>
      <c r="O87" s="188" t="s">
        <v>394</v>
      </c>
      <c r="P87" s="192">
        <f>Q135</f>
        <v>419.5597584810833</v>
      </c>
      <c r="Q87" s="187" t="s">
        <v>194</v>
      </c>
    </row>
    <row r="88" spans="2:17" ht="21" customHeight="1" thickBot="1">
      <c r="B88" s="183"/>
      <c r="C88" s="195" t="s">
        <v>201</v>
      </c>
      <c r="D88" s="184"/>
      <c r="E88" s="184"/>
      <c r="F88" s="184"/>
      <c r="G88" s="185"/>
      <c r="H88" s="185"/>
      <c r="I88" s="189" t="s">
        <v>202</v>
      </c>
      <c r="J88" s="184"/>
      <c r="K88" s="190" t="s">
        <v>203</v>
      </c>
      <c r="L88" s="191"/>
      <c r="M88" s="184"/>
      <c r="N88" s="184"/>
      <c r="O88" s="184"/>
      <c r="P88" s="184"/>
      <c r="Q88" s="187"/>
    </row>
    <row r="89" spans="2:17" ht="15" thickBot="1">
      <c r="B89" s="183"/>
      <c r="C89" s="184"/>
      <c r="D89" s="196" t="s">
        <v>204</v>
      </c>
      <c r="E89" s="184"/>
      <c r="F89" s="184"/>
      <c r="G89" s="184"/>
      <c r="H89" s="184"/>
      <c r="I89" s="184"/>
      <c r="J89" s="184"/>
      <c r="K89" s="184"/>
      <c r="L89" s="184"/>
      <c r="M89" s="184"/>
      <c r="N89" s="184"/>
      <c r="O89" s="184"/>
      <c r="P89" s="184"/>
      <c r="Q89" s="187"/>
    </row>
    <row r="90" spans="2:17" ht="18">
      <c r="B90" s="183"/>
      <c r="C90" s="188" t="s">
        <v>205</v>
      </c>
      <c r="D90" s="192">
        <f>Q137</f>
        <v>0</v>
      </c>
      <c r="E90" s="184" t="s">
        <v>194</v>
      </c>
      <c r="F90" s="184"/>
      <c r="G90" s="184"/>
      <c r="H90" s="184"/>
      <c r="I90" s="184"/>
      <c r="J90" s="184"/>
      <c r="K90" s="184"/>
      <c r="L90" s="184"/>
      <c r="M90" s="184"/>
      <c r="N90" s="184"/>
      <c r="O90" s="184"/>
      <c r="P90" s="184"/>
      <c r="Q90" s="187"/>
    </row>
    <row r="91" spans="2:17" ht="5.25" customHeight="1">
      <c r="B91" s="183"/>
      <c r="C91" s="188"/>
      <c r="D91" s="192"/>
      <c r="E91" s="184"/>
      <c r="F91" s="184"/>
      <c r="G91" s="184"/>
      <c r="H91" s="184"/>
      <c r="I91" s="184"/>
      <c r="J91" s="184"/>
      <c r="K91" s="184"/>
      <c r="L91" s="184"/>
      <c r="M91" s="184"/>
      <c r="N91" s="184"/>
      <c r="O91" s="184"/>
      <c r="P91" s="184"/>
      <c r="Q91" s="187"/>
    </row>
    <row r="92" spans="2:17" ht="14.25">
      <c r="B92" s="197" t="s">
        <v>206</v>
      </c>
      <c r="C92" s="198" t="s">
        <v>207</v>
      </c>
      <c r="D92" s="192"/>
      <c r="E92" s="184"/>
      <c r="F92" s="184"/>
      <c r="G92" s="184"/>
      <c r="H92" s="184"/>
      <c r="I92" s="184"/>
      <c r="J92" s="184"/>
      <c r="K92" s="184"/>
      <c r="L92" s="184"/>
      <c r="M92" s="184"/>
      <c r="N92" s="184"/>
      <c r="O92" s="184"/>
      <c r="P92" s="184"/>
      <c r="Q92" s="187"/>
    </row>
    <row r="93" spans="2:17" ht="14.25">
      <c r="B93" s="197"/>
      <c r="C93" s="198" t="s">
        <v>428</v>
      </c>
      <c r="D93" s="199"/>
      <c r="E93" s="199"/>
      <c r="F93" s="199"/>
      <c r="G93" s="199"/>
      <c r="H93" s="199"/>
      <c r="I93" s="199"/>
      <c r="J93" s="199"/>
      <c r="K93" s="199"/>
      <c r="L93" s="199"/>
      <c r="M93" s="199"/>
      <c r="N93" s="199"/>
      <c r="O93" s="199"/>
      <c r="P93" s="199"/>
      <c r="Q93" s="200"/>
    </row>
    <row r="94" spans="2:17" ht="12.75">
      <c r="B94" s="201"/>
      <c r="C94" s="202" t="s">
        <v>358</v>
      </c>
      <c r="D94" s="203"/>
      <c r="E94" s="203"/>
      <c r="F94" s="203"/>
      <c r="G94" s="203"/>
      <c r="H94" s="203"/>
      <c r="I94" s="203"/>
      <c r="J94" s="203"/>
      <c r="K94" s="203"/>
      <c r="L94" s="203"/>
      <c r="M94" s="203"/>
      <c r="N94" s="203"/>
      <c r="O94" s="203"/>
      <c r="P94" s="203"/>
      <c r="Q94" s="204"/>
    </row>
    <row r="95" spans="2:17" ht="12.75">
      <c r="B95" s="205"/>
      <c r="C95" s="206"/>
      <c r="D95" s="205"/>
      <c r="E95" s="205"/>
      <c r="F95" s="205"/>
      <c r="G95" s="205"/>
      <c r="H95" s="205"/>
      <c r="I95" s="205"/>
      <c r="J95" s="205"/>
      <c r="K95" s="205"/>
      <c r="L95" s="205"/>
      <c r="M95" s="205"/>
      <c r="N95" s="205"/>
      <c r="O95" s="205"/>
      <c r="P95" s="205"/>
      <c r="Q95" s="205"/>
    </row>
    <row r="96" spans="3:17" ht="12.75">
      <c r="C96" s="177" t="s">
        <v>288</v>
      </c>
      <c r="D96" s="207" t="s">
        <v>211</v>
      </c>
      <c r="H96" s="177"/>
      <c r="I96" s="177"/>
      <c r="J96" s="177"/>
      <c r="K96" s="177"/>
      <c r="L96" s="177"/>
      <c r="M96" s="177"/>
      <c r="N96" s="177"/>
      <c r="O96" s="177"/>
      <c r="P96" s="177"/>
      <c r="Q96" s="177"/>
    </row>
    <row r="97" spans="3:17" ht="12.75">
      <c r="C97" s="564" t="s">
        <v>212</v>
      </c>
      <c r="D97" s="565"/>
      <c r="E97" s="208" t="s">
        <v>213</v>
      </c>
      <c r="F97" s="208" t="s">
        <v>214</v>
      </c>
      <c r="G97" s="208" t="s">
        <v>215</v>
      </c>
      <c r="H97" s="208" t="s">
        <v>216</v>
      </c>
      <c r="I97" s="208" t="s">
        <v>217</v>
      </c>
      <c r="J97" s="208" t="s">
        <v>218</v>
      </c>
      <c r="K97" s="208" t="s">
        <v>219</v>
      </c>
      <c r="L97" s="208" t="s">
        <v>220</v>
      </c>
      <c r="M97" s="208" t="s">
        <v>221</v>
      </c>
      <c r="N97" s="208" t="s">
        <v>222</v>
      </c>
      <c r="O97" s="208" t="s">
        <v>223</v>
      </c>
      <c r="P97" s="208" t="s">
        <v>224</v>
      </c>
      <c r="Q97" s="209" t="s">
        <v>225</v>
      </c>
    </row>
    <row r="98" spans="3:17" ht="12.75">
      <c r="C98" s="566"/>
      <c r="D98" s="567"/>
      <c r="E98" s="210" t="s">
        <v>289</v>
      </c>
      <c r="F98" s="210" t="s">
        <v>289</v>
      </c>
      <c r="G98" s="210" t="s">
        <v>289</v>
      </c>
      <c r="H98" s="210" t="s">
        <v>289</v>
      </c>
      <c r="I98" s="210" t="s">
        <v>289</v>
      </c>
      <c r="J98" s="210" t="s">
        <v>289</v>
      </c>
      <c r="K98" s="210" t="s">
        <v>289</v>
      </c>
      <c r="L98" s="210" t="s">
        <v>289</v>
      </c>
      <c r="M98" s="210" t="s">
        <v>226</v>
      </c>
      <c r="N98" s="210" t="s">
        <v>226</v>
      </c>
      <c r="O98" s="210" t="s">
        <v>226</v>
      </c>
      <c r="P98" s="210" t="s">
        <v>226</v>
      </c>
      <c r="Q98" s="211"/>
    </row>
    <row r="99" spans="3:17" ht="12.75">
      <c r="C99" s="212" t="s">
        <v>227</v>
      </c>
      <c r="D99" s="212" t="s">
        <v>174</v>
      </c>
      <c r="E99" s="213">
        <f aca="true" t="shared" si="33" ref="E99:M99">500*1*700/1000</f>
        <v>350</v>
      </c>
      <c r="F99" s="213">
        <f t="shared" si="33"/>
        <v>350</v>
      </c>
      <c r="G99" s="213">
        <f t="shared" si="33"/>
        <v>350</v>
      </c>
      <c r="H99" s="213">
        <f t="shared" si="33"/>
        <v>350</v>
      </c>
      <c r="I99" s="213">
        <f t="shared" si="33"/>
        <v>350</v>
      </c>
      <c r="J99" s="213">
        <f t="shared" si="33"/>
        <v>350</v>
      </c>
      <c r="K99" s="213">
        <f t="shared" si="33"/>
        <v>350</v>
      </c>
      <c r="L99" s="213">
        <f t="shared" si="33"/>
        <v>350</v>
      </c>
      <c r="M99" s="213">
        <f t="shared" si="33"/>
        <v>350</v>
      </c>
      <c r="N99" s="213">
        <f>500*2*700/1000</f>
        <v>700</v>
      </c>
      <c r="O99" s="213">
        <f>500*2*700/1000</f>
        <v>700</v>
      </c>
      <c r="P99" s="213">
        <f>500*2*700/1000</f>
        <v>700</v>
      </c>
      <c r="Q99" s="214">
        <f aca="true" t="shared" si="34" ref="Q99:Q105">SUM(E99:P99)</f>
        <v>5250</v>
      </c>
    </row>
    <row r="100" spans="3:17" ht="12.75">
      <c r="C100" s="212" t="s">
        <v>228</v>
      </c>
      <c r="D100" s="212" t="s">
        <v>175</v>
      </c>
      <c r="E100" s="213">
        <f aca="true" t="shared" si="35" ref="E100:M100">500*1*0.03*700/1000</f>
        <v>10.5</v>
      </c>
      <c r="F100" s="213">
        <f t="shared" si="35"/>
        <v>10.5</v>
      </c>
      <c r="G100" s="213">
        <f t="shared" si="35"/>
        <v>10.5</v>
      </c>
      <c r="H100" s="213">
        <f t="shared" si="35"/>
        <v>10.5</v>
      </c>
      <c r="I100" s="213">
        <f t="shared" si="35"/>
        <v>10.5</v>
      </c>
      <c r="J100" s="213">
        <f t="shared" si="35"/>
        <v>10.5</v>
      </c>
      <c r="K100" s="213">
        <f t="shared" si="35"/>
        <v>10.5</v>
      </c>
      <c r="L100" s="213">
        <f t="shared" si="35"/>
        <v>10.5</v>
      </c>
      <c r="M100" s="213">
        <f t="shared" si="35"/>
        <v>10.5</v>
      </c>
      <c r="N100" s="213">
        <f>500*2*0.03*700/1000</f>
        <v>21</v>
      </c>
      <c r="O100" s="213">
        <f>500*2*0.03*700/1000</f>
        <v>21</v>
      </c>
      <c r="P100" s="213">
        <f>500*2*0.03*700/1000</f>
        <v>21</v>
      </c>
      <c r="Q100" s="214">
        <f t="shared" si="34"/>
        <v>157.5</v>
      </c>
    </row>
    <row r="101" spans="3:17" ht="12.75">
      <c r="C101" s="212" t="s">
        <v>229</v>
      </c>
      <c r="D101" s="212" t="s">
        <v>361</v>
      </c>
      <c r="E101" s="213">
        <f aca="true" t="shared" si="36" ref="E101:L101">E99*3600/1000/(0.4)</f>
        <v>3150</v>
      </c>
      <c r="F101" s="213">
        <f t="shared" si="36"/>
        <v>3150</v>
      </c>
      <c r="G101" s="213">
        <f t="shared" si="36"/>
        <v>3150</v>
      </c>
      <c r="H101" s="213">
        <f t="shared" si="36"/>
        <v>3150</v>
      </c>
      <c r="I101" s="213">
        <f t="shared" si="36"/>
        <v>3150</v>
      </c>
      <c r="J101" s="213">
        <f t="shared" si="36"/>
        <v>3150</v>
      </c>
      <c r="K101" s="213">
        <f t="shared" si="36"/>
        <v>3150</v>
      </c>
      <c r="L101" s="213">
        <f t="shared" si="36"/>
        <v>3150</v>
      </c>
      <c r="M101" s="213">
        <f>M99*3600/1000/(0.38)</f>
        <v>3315.7894736842104</v>
      </c>
      <c r="N101" s="213">
        <f>N99*3600/1000/(0.38)</f>
        <v>6631.578947368421</v>
      </c>
      <c r="O101" s="213">
        <f>O99*3600/1000/(0.38)</f>
        <v>6631.578947368421</v>
      </c>
      <c r="P101" s="213">
        <f>P99*3600/1000/(0.38)</f>
        <v>6631.578947368421</v>
      </c>
      <c r="Q101" s="214">
        <f t="shared" si="34"/>
        <v>48410.52631578947</v>
      </c>
    </row>
    <row r="102" spans="3:17" ht="12.75">
      <c r="C102" s="212" t="s">
        <v>231</v>
      </c>
      <c r="D102" s="212" t="s">
        <v>232</v>
      </c>
      <c r="E102" s="213">
        <f>E101*0.15</f>
        <v>472.5</v>
      </c>
      <c r="F102" s="213">
        <f aca="true" t="shared" si="37" ref="F102:L102">F101*0.15</f>
        <v>472.5</v>
      </c>
      <c r="G102" s="213">
        <f t="shared" si="37"/>
        <v>472.5</v>
      </c>
      <c r="H102" s="213">
        <f t="shared" si="37"/>
        <v>472.5</v>
      </c>
      <c r="I102" s="213">
        <f t="shared" si="37"/>
        <v>472.5</v>
      </c>
      <c r="J102" s="213">
        <f t="shared" si="37"/>
        <v>472.5</v>
      </c>
      <c r="K102" s="213">
        <f t="shared" si="37"/>
        <v>472.5</v>
      </c>
      <c r="L102" s="213">
        <f t="shared" si="37"/>
        <v>472.5</v>
      </c>
      <c r="M102" s="213">
        <f>M101*0.15</f>
        <v>497.36842105263156</v>
      </c>
      <c r="N102" s="213">
        <f>N101*0.15</f>
        <v>994.7368421052631</v>
      </c>
      <c r="O102" s="213">
        <f>O101*0.15</f>
        <v>994.7368421052631</v>
      </c>
      <c r="P102" s="213">
        <f>P101*0.15</f>
        <v>994.7368421052631</v>
      </c>
      <c r="Q102" s="214">
        <f t="shared" si="34"/>
        <v>7261.578947368422</v>
      </c>
    </row>
    <row r="103" spans="3:17" ht="12.75">
      <c r="C103" s="212" t="s">
        <v>233</v>
      </c>
      <c r="D103" s="212" t="s">
        <v>396</v>
      </c>
      <c r="E103" s="213">
        <v>0</v>
      </c>
      <c r="F103" s="213">
        <f aca="true" t="shared" si="38" ref="F103:L103">F101*0.15</f>
        <v>472.5</v>
      </c>
      <c r="G103" s="213">
        <f t="shared" si="38"/>
        <v>472.5</v>
      </c>
      <c r="H103" s="213">
        <f t="shared" si="38"/>
        <v>472.5</v>
      </c>
      <c r="I103" s="213">
        <f t="shared" si="38"/>
        <v>472.5</v>
      </c>
      <c r="J103" s="213">
        <f t="shared" si="38"/>
        <v>472.5</v>
      </c>
      <c r="K103" s="213">
        <f t="shared" si="38"/>
        <v>472.5</v>
      </c>
      <c r="L103" s="213">
        <f t="shared" si="38"/>
        <v>472.5</v>
      </c>
      <c r="M103" s="213">
        <f>M101*0.15</f>
        <v>497.36842105263156</v>
      </c>
      <c r="N103" s="213">
        <v>0</v>
      </c>
      <c r="O103" s="213">
        <v>0</v>
      </c>
      <c r="P103" s="213">
        <v>0</v>
      </c>
      <c r="Q103" s="214">
        <f t="shared" si="34"/>
        <v>3804.8684210526317</v>
      </c>
    </row>
    <row r="104" spans="3:17" ht="12.75">
      <c r="C104" s="212" t="s">
        <v>234</v>
      </c>
      <c r="D104" s="212" t="s">
        <v>177</v>
      </c>
      <c r="E104" s="213">
        <f>E101*0.15*0.8</f>
        <v>378</v>
      </c>
      <c r="F104" s="213">
        <v>0</v>
      </c>
      <c r="G104" s="213">
        <v>0</v>
      </c>
      <c r="H104" s="213">
        <v>0</v>
      </c>
      <c r="I104" s="213">
        <v>0</v>
      </c>
      <c r="J104" s="213">
        <v>0</v>
      </c>
      <c r="K104" s="213">
        <v>0</v>
      </c>
      <c r="L104" s="213">
        <v>0</v>
      </c>
      <c r="M104" s="213">
        <v>0</v>
      </c>
      <c r="N104" s="213">
        <f>N101*0.15*0.8</f>
        <v>795.7894736842105</v>
      </c>
      <c r="O104" s="213">
        <f>O101*0.15*0.8</f>
        <v>795.7894736842105</v>
      </c>
      <c r="P104" s="213">
        <f>P101*0.15*0.8</f>
        <v>795.7894736842105</v>
      </c>
      <c r="Q104" s="214">
        <f t="shared" si="34"/>
        <v>2765.368421052631</v>
      </c>
    </row>
    <row r="105" spans="3:17" ht="12.75">
      <c r="C105" s="212" t="s">
        <v>362</v>
      </c>
      <c r="D105" s="212" t="s">
        <v>339</v>
      </c>
      <c r="E105" s="213">
        <v>0</v>
      </c>
      <c r="F105" s="213">
        <v>0</v>
      </c>
      <c r="G105" s="213">
        <v>0</v>
      </c>
      <c r="H105" s="213">
        <v>0</v>
      </c>
      <c r="I105" s="213">
        <v>0</v>
      </c>
      <c r="J105" s="213">
        <v>0</v>
      </c>
      <c r="K105" s="213">
        <v>0</v>
      </c>
      <c r="L105" s="213">
        <v>0</v>
      </c>
      <c r="M105" s="213">
        <v>0</v>
      </c>
      <c r="N105" s="213">
        <v>0</v>
      </c>
      <c r="O105" s="213">
        <v>0</v>
      </c>
      <c r="P105" s="213">
        <v>0</v>
      </c>
      <c r="Q105" s="214">
        <f t="shared" si="34"/>
        <v>0</v>
      </c>
    </row>
    <row r="106" spans="3:17" ht="12.75">
      <c r="C106" s="215" t="s">
        <v>237</v>
      </c>
      <c r="D106" s="177"/>
      <c r="E106" s="177"/>
      <c r="F106" s="177"/>
      <c r="G106" s="177"/>
      <c r="H106" s="177"/>
      <c r="I106" s="177"/>
      <c r="J106" s="177"/>
      <c r="K106" s="177"/>
      <c r="L106" s="177"/>
      <c r="M106" s="177"/>
      <c r="N106" s="177"/>
      <c r="O106" s="177"/>
      <c r="P106" s="177"/>
      <c r="Q106" s="177"/>
    </row>
    <row r="107" spans="3:17" ht="12.75">
      <c r="C107" s="215" t="s">
        <v>238</v>
      </c>
      <c r="D107" s="177"/>
      <c r="E107" s="177"/>
      <c r="F107" s="177"/>
      <c r="G107" s="177"/>
      <c r="H107" s="177"/>
      <c r="I107" s="177"/>
      <c r="J107" s="177"/>
      <c r="K107" s="177"/>
      <c r="L107" s="177"/>
      <c r="M107" s="177"/>
      <c r="N107" s="177"/>
      <c r="O107" s="177"/>
      <c r="P107" s="177"/>
      <c r="Q107" s="177"/>
    </row>
    <row r="108" spans="3:17" ht="14.25">
      <c r="C108" s="215" t="s">
        <v>239</v>
      </c>
      <c r="D108" s="177"/>
      <c r="E108" s="177"/>
      <c r="F108" s="177"/>
      <c r="G108" s="177"/>
      <c r="H108" s="177"/>
      <c r="I108" s="177"/>
      <c r="J108" s="177"/>
      <c r="K108" s="177"/>
      <c r="L108" s="177"/>
      <c r="M108" s="177"/>
      <c r="N108" s="177"/>
      <c r="O108" s="177"/>
      <c r="P108" s="177"/>
      <c r="Q108" s="177"/>
    </row>
    <row r="109" spans="3:17" ht="14.25">
      <c r="C109" s="216"/>
      <c r="D109" s="177"/>
      <c r="E109" s="177"/>
      <c r="F109" s="177"/>
      <c r="G109" s="177"/>
      <c r="H109" s="177"/>
      <c r="I109" s="177"/>
      <c r="J109" s="177"/>
      <c r="K109" s="177"/>
      <c r="L109" s="177"/>
      <c r="M109" s="177"/>
      <c r="N109" s="177"/>
      <c r="O109" s="177"/>
      <c r="P109" s="177"/>
      <c r="Q109" s="177"/>
    </row>
    <row r="110" spans="3:17" ht="14.25">
      <c r="C110" s="177" t="s">
        <v>290</v>
      </c>
      <c r="D110" s="268"/>
      <c r="H110" s="177"/>
      <c r="I110" s="177"/>
      <c r="J110" s="177"/>
      <c r="K110" s="177"/>
      <c r="L110" s="177"/>
      <c r="M110" s="177"/>
      <c r="N110" s="177"/>
      <c r="O110" s="177"/>
      <c r="P110" s="177"/>
      <c r="Q110" s="177"/>
    </row>
    <row r="111" spans="3:17" ht="12.75">
      <c r="C111" s="564" t="s">
        <v>291</v>
      </c>
      <c r="D111" s="565"/>
      <c r="E111" s="208" t="s">
        <v>213</v>
      </c>
      <c r="F111" s="208" t="s">
        <v>214</v>
      </c>
      <c r="G111" s="208" t="s">
        <v>215</v>
      </c>
      <c r="H111" s="208" t="s">
        <v>360</v>
      </c>
      <c r="I111" s="208" t="s">
        <v>217</v>
      </c>
      <c r="J111" s="208" t="s">
        <v>218</v>
      </c>
      <c r="K111" s="208" t="s">
        <v>219</v>
      </c>
      <c r="L111" s="208" t="s">
        <v>220</v>
      </c>
      <c r="M111" s="208" t="s">
        <v>221</v>
      </c>
      <c r="N111" s="208" t="s">
        <v>222</v>
      </c>
      <c r="O111" s="208" t="s">
        <v>223</v>
      </c>
      <c r="P111" s="208" t="s">
        <v>224</v>
      </c>
      <c r="Q111" s="209" t="s">
        <v>225</v>
      </c>
    </row>
    <row r="112" spans="3:17" ht="12.75">
      <c r="C112" s="566"/>
      <c r="D112" s="567"/>
      <c r="E112" s="210" t="s">
        <v>289</v>
      </c>
      <c r="F112" s="210" t="s">
        <v>289</v>
      </c>
      <c r="G112" s="210" t="s">
        <v>289</v>
      </c>
      <c r="H112" s="210" t="s">
        <v>289</v>
      </c>
      <c r="I112" s="210" t="s">
        <v>289</v>
      </c>
      <c r="J112" s="210" t="s">
        <v>289</v>
      </c>
      <c r="K112" s="210" t="s">
        <v>289</v>
      </c>
      <c r="L112" s="210" t="s">
        <v>289</v>
      </c>
      <c r="M112" s="210" t="s">
        <v>289</v>
      </c>
      <c r="N112" s="210" t="s">
        <v>289</v>
      </c>
      <c r="O112" s="210" t="s">
        <v>289</v>
      </c>
      <c r="P112" s="210" t="s">
        <v>289</v>
      </c>
      <c r="Q112" s="211"/>
    </row>
    <row r="113" spans="3:17" ht="12.75">
      <c r="C113" s="212" t="s">
        <v>227</v>
      </c>
      <c r="D113" s="212" t="s">
        <v>292</v>
      </c>
      <c r="E113" s="213">
        <f aca="true" t="shared" si="39" ref="E113:P113">500*1*700/1000</f>
        <v>350</v>
      </c>
      <c r="F113" s="213">
        <f t="shared" si="39"/>
        <v>350</v>
      </c>
      <c r="G113" s="213">
        <f t="shared" si="39"/>
        <v>350</v>
      </c>
      <c r="H113" s="213">
        <f t="shared" si="39"/>
        <v>350</v>
      </c>
      <c r="I113" s="213">
        <f t="shared" si="39"/>
        <v>350</v>
      </c>
      <c r="J113" s="213">
        <f t="shared" si="39"/>
        <v>350</v>
      </c>
      <c r="K113" s="213">
        <f t="shared" si="39"/>
        <v>350</v>
      </c>
      <c r="L113" s="213">
        <f t="shared" si="39"/>
        <v>350</v>
      </c>
      <c r="M113" s="213">
        <f t="shared" si="39"/>
        <v>350</v>
      </c>
      <c r="N113" s="213">
        <f t="shared" si="39"/>
        <v>350</v>
      </c>
      <c r="O113" s="213">
        <f t="shared" si="39"/>
        <v>350</v>
      </c>
      <c r="P113" s="213">
        <f t="shared" si="39"/>
        <v>350</v>
      </c>
      <c r="Q113" s="214">
        <f aca="true" t="shared" si="40" ref="Q113:Q119">SUM(E113:P113)</f>
        <v>4200</v>
      </c>
    </row>
    <row r="114" spans="3:17" ht="12.75">
      <c r="C114" s="212" t="s">
        <v>228</v>
      </c>
      <c r="D114" s="212" t="s">
        <v>293</v>
      </c>
      <c r="E114" s="213">
        <f aca="true" t="shared" si="41" ref="E114:P114">500*1*0.03*700/1000</f>
        <v>10.5</v>
      </c>
      <c r="F114" s="213">
        <f t="shared" si="41"/>
        <v>10.5</v>
      </c>
      <c r="G114" s="213">
        <f t="shared" si="41"/>
        <v>10.5</v>
      </c>
      <c r="H114" s="213">
        <f t="shared" si="41"/>
        <v>10.5</v>
      </c>
      <c r="I114" s="213">
        <f t="shared" si="41"/>
        <v>10.5</v>
      </c>
      <c r="J114" s="213">
        <f t="shared" si="41"/>
        <v>10.5</v>
      </c>
      <c r="K114" s="213">
        <f t="shared" si="41"/>
        <v>10.5</v>
      </c>
      <c r="L114" s="213">
        <f t="shared" si="41"/>
        <v>10.5</v>
      </c>
      <c r="M114" s="213">
        <f t="shared" si="41"/>
        <v>10.5</v>
      </c>
      <c r="N114" s="213">
        <f t="shared" si="41"/>
        <v>10.5</v>
      </c>
      <c r="O114" s="213">
        <f t="shared" si="41"/>
        <v>10.5</v>
      </c>
      <c r="P114" s="213">
        <f t="shared" si="41"/>
        <v>10.5</v>
      </c>
      <c r="Q114" s="214">
        <f t="shared" si="40"/>
        <v>126</v>
      </c>
    </row>
    <row r="115" spans="3:17" ht="12.75">
      <c r="C115" s="212" t="s">
        <v>229</v>
      </c>
      <c r="D115" s="212" t="s">
        <v>294</v>
      </c>
      <c r="E115" s="213">
        <f aca="true" t="shared" si="42" ref="E115:P115">E113*3600/1000/(0.4)</f>
        <v>3150</v>
      </c>
      <c r="F115" s="213">
        <f t="shared" si="42"/>
        <v>3150</v>
      </c>
      <c r="G115" s="213">
        <f t="shared" si="42"/>
        <v>3150</v>
      </c>
      <c r="H115" s="213">
        <f t="shared" si="42"/>
        <v>3150</v>
      </c>
      <c r="I115" s="213">
        <f t="shared" si="42"/>
        <v>3150</v>
      </c>
      <c r="J115" s="213">
        <f t="shared" si="42"/>
        <v>3150</v>
      </c>
      <c r="K115" s="213">
        <f t="shared" si="42"/>
        <v>3150</v>
      </c>
      <c r="L115" s="213">
        <f t="shared" si="42"/>
        <v>3150</v>
      </c>
      <c r="M115" s="213">
        <f t="shared" si="42"/>
        <v>3150</v>
      </c>
      <c r="N115" s="213">
        <f t="shared" si="42"/>
        <v>3150</v>
      </c>
      <c r="O115" s="213">
        <f t="shared" si="42"/>
        <v>3150</v>
      </c>
      <c r="P115" s="213">
        <f t="shared" si="42"/>
        <v>3150</v>
      </c>
      <c r="Q115" s="214">
        <f t="shared" si="40"/>
        <v>37800</v>
      </c>
    </row>
    <row r="116" spans="3:17" ht="12.75">
      <c r="C116" s="212" t="s">
        <v>231</v>
      </c>
      <c r="D116" s="212" t="s">
        <v>295</v>
      </c>
      <c r="E116" s="213">
        <f>E115*0.15</f>
        <v>472.5</v>
      </c>
      <c r="F116" s="213">
        <f aca="true" t="shared" si="43" ref="F116:P116">F115*0.15</f>
        <v>472.5</v>
      </c>
      <c r="G116" s="213">
        <f t="shared" si="43"/>
        <v>472.5</v>
      </c>
      <c r="H116" s="213">
        <f t="shared" si="43"/>
        <v>472.5</v>
      </c>
      <c r="I116" s="213">
        <f t="shared" si="43"/>
        <v>472.5</v>
      </c>
      <c r="J116" s="213">
        <f t="shared" si="43"/>
        <v>472.5</v>
      </c>
      <c r="K116" s="213">
        <f t="shared" si="43"/>
        <v>472.5</v>
      </c>
      <c r="L116" s="213">
        <f t="shared" si="43"/>
        <v>472.5</v>
      </c>
      <c r="M116" s="213">
        <f t="shared" si="43"/>
        <v>472.5</v>
      </c>
      <c r="N116" s="213">
        <f t="shared" si="43"/>
        <v>472.5</v>
      </c>
      <c r="O116" s="213">
        <f t="shared" si="43"/>
        <v>472.5</v>
      </c>
      <c r="P116" s="213">
        <f t="shared" si="43"/>
        <v>472.5</v>
      </c>
      <c r="Q116" s="214">
        <f t="shared" si="40"/>
        <v>5670</v>
      </c>
    </row>
    <row r="117" spans="3:17" ht="12.75">
      <c r="C117" s="212" t="s">
        <v>233</v>
      </c>
      <c r="D117" s="212" t="s">
        <v>296</v>
      </c>
      <c r="E117" s="213">
        <v>0</v>
      </c>
      <c r="F117" s="213">
        <f aca="true" t="shared" si="44" ref="F117:M117">F115*0.15</f>
        <v>472.5</v>
      </c>
      <c r="G117" s="213">
        <f t="shared" si="44"/>
        <v>472.5</v>
      </c>
      <c r="H117" s="213">
        <f t="shared" si="44"/>
        <v>472.5</v>
      </c>
      <c r="I117" s="213">
        <f t="shared" si="44"/>
        <v>472.5</v>
      </c>
      <c r="J117" s="213">
        <f t="shared" si="44"/>
        <v>472.5</v>
      </c>
      <c r="K117" s="213">
        <f t="shared" si="44"/>
        <v>472.5</v>
      </c>
      <c r="L117" s="213">
        <f t="shared" si="44"/>
        <v>472.5</v>
      </c>
      <c r="M117" s="213">
        <f t="shared" si="44"/>
        <v>472.5</v>
      </c>
      <c r="N117" s="213">
        <v>0</v>
      </c>
      <c r="O117" s="213">
        <v>0</v>
      </c>
      <c r="P117" s="213">
        <v>0</v>
      </c>
      <c r="Q117" s="214">
        <f t="shared" si="40"/>
        <v>3780</v>
      </c>
    </row>
    <row r="118" spans="3:17" ht="12.75">
      <c r="C118" s="212" t="s">
        <v>234</v>
      </c>
      <c r="D118" s="212" t="s">
        <v>297</v>
      </c>
      <c r="E118" s="213">
        <f>E115*0.15*0.8</f>
        <v>378</v>
      </c>
      <c r="F118" s="213">
        <v>0</v>
      </c>
      <c r="G118" s="213">
        <v>0</v>
      </c>
      <c r="H118" s="213">
        <v>0</v>
      </c>
      <c r="I118" s="213">
        <v>0</v>
      </c>
      <c r="J118" s="213">
        <v>0</v>
      </c>
      <c r="K118" s="213">
        <v>0</v>
      </c>
      <c r="L118" s="213">
        <v>0</v>
      </c>
      <c r="M118" s="213">
        <v>0</v>
      </c>
      <c r="N118" s="213">
        <f>N115*0.15*0.8</f>
        <v>378</v>
      </c>
      <c r="O118" s="213">
        <f>O115*0.15*0.8</f>
        <v>378</v>
      </c>
      <c r="P118" s="213">
        <f>P115*0.15*0.8</f>
        <v>378</v>
      </c>
      <c r="Q118" s="214">
        <f t="shared" si="40"/>
        <v>1512</v>
      </c>
    </row>
    <row r="119" spans="3:17" ht="12.75">
      <c r="C119" s="212" t="s">
        <v>362</v>
      </c>
      <c r="D119" s="212" t="s">
        <v>298</v>
      </c>
      <c r="E119" s="213">
        <v>0</v>
      </c>
      <c r="F119" s="213">
        <v>0</v>
      </c>
      <c r="G119" s="213">
        <v>0</v>
      </c>
      <c r="H119" s="213">
        <v>0</v>
      </c>
      <c r="I119" s="213">
        <v>0</v>
      </c>
      <c r="J119" s="213">
        <v>0</v>
      </c>
      <c r="K119" s="213">
        <v>0</v>
      </c>
      <c r="L119" s="213">
        <v>0</v>
      </c>
      <c r="M119" s="213">
        <v>0</v>
      </c>
      <c r="N119" s="213">
        <v>0</v>
      </c>
      <c r="O119" s="213">
        <v>0</v>
      </c>
      <c r="P119" s="213">
        <v>0</v>
      </c>
      <c r="Q119" s="214">
        <f t="shared" si="40"/>
        <v>0</v>
      </c>
    </row>
    <row r="120" spans="3:17" ht="12.75">
      <c r="C120" s="233" t="s">
        <v>299</v>
      </c>
      <c r="D120" s="233"/>
      <c r="E120" s="177"/>
      <c r="F120" s="177"/>
      <c r="G120" s="177"/>
      <c r="H120" s="177"/>
      <c r="I120" s="177"/>
      <c r="J120" s="177"/>
      <c r="K120" s="177"/>
      <c r="L120" s="177"/>
      <c r="M120" s="177"/>
      <c r="N120" s="177"/>
      <c r="O120" s="177"/>
      <c r="P120" s="177"/>
      <c r="Q120" s="177"/>
    </row>
    <row r="121" spans="3:17" ht="5.25" customHeight="1">
      <c r="C121" s="233"/>
      <c r="D121" s="233"/>
      <c r="E121" s="177"/>
      <c r="F121" s="177"/>
      <c r="G121" s="177"/>
      <c r="H121" s="177"/>
      <c r="I121" s="177"/>
      <c r="J121" s="177"/>
      <c r="K121" s="177"/>
      <c r="L121" s="177"/>
      <c r="M121" s="177"/>
      <c r="N121" s="177"/>
      <c r="O121" s="177"/>
      <c r="P121" s="177"/>
      <c r="Q121" s="177"/>
    </row>
    <row r="122" spans="3:16" ht="12.75">
      <c r="C122" s="217" t="s">
        <v>240</v>
      </c>
      <c r="D122" s="217"/>
      <c r="F122" s="218"/>
      <c r="G122" s="217" t="s">
        <v>241</v>
      </c>
      <c r="M122" s="219"/>
      <c r="N122" s="219" t="s">
        <v>242</v>
      </c>
      <c r="P122" s="220"/>
    </row>
    <row r="123" spans="3:27" ht="13.5">
      <c r="C123" s="221" t="s">
        <v>243</v>
      </c>
      <c r="D123" s="221" t="s">
        <v>363</v>
      </c>
      <c r="E123" s="222">
        <v>0.9</v>
      </c>
      <c r="G123" s="568" t="s">
        <v>245</v>
      </c>
      <c r="H123" s="569"/>
      <c r="I123" s="570"/>
      <c r="J123" s="223" t="s">
        <v>397</v>
      </c>
      <c r="K123" s="224">
        <v>40.6</v>
      </c>
      <c r="L123" s="225" t="s">
        <v>364</v>
      </c>
      <c r="N123" s="226" t="s">
        <v>248</v>
      </c>
      <c r="O123" s="227" t="s">
        <v>398</v>
      </c>
      <c r="P123" s="228">
        <v>0.252</v>
      </c>
      <c r="Q123" s="229" t="s">
        <v>365</v>
      </c>
      <c r="AA123" s="220"/>
    </row>
    <row r="124" spans="3:27" ht="13.5">
      <c r="C124" s="221" t="s">
        <v>251</v>
      </c>
      <c r="D124" s="221" t="s">
        <v>366</v>
      </c>
      <c r="E124" s="222">
        <v>0.85</v>
      </c>
      <c r="G124" s="555" t="s">
        <v>253</v>
      </c>
      <c r="H124" s="555"/>
      <c r="I124" s="555"/>
      <c r="J124" s="223" t="s">
        <v>367</v>
      </c>
      <c r="K124" s="224">
        <v>45</v>
      </c>
      <c r="L124" s="225" t="s">
        <v>364</v>
      </c>
      <c r="N124" s="226" t="s">
        <v>255</v>
      </c>
      <c r="O124" s="227" t="s">
        <v>340</v>
      </c>
      <c r="P124" s="229">
        <v>0.0258</v>
      </c>
      <c r="Q124" s="229" t="s">
        <v>368</v>
      </c>
      <c r="AA124" s="220"/>
    </row>
    <row r="125" spans="3:27" ht="13.5">
      <c r="C125" s="221" t="s">
        <v>258</v>
      </c>
      <c r="D125" s="221" t="s">
        <v>341</v>
      </c>
      <c r="E125" s="230">
        <v>1.3</v>
      </c>
      <c r="G125" s="555" t="s">
        <v>369</v>
      </c>
      <c r="H125" s="555"/>
      <c r="I125" s="555"/>
      <c r="J125" s="223" t="s">
        <v>421</v>
      </c>
      <c r="K125" s="231">
        <f>K124/K123</f>
        <v>1.108374384236453</v>
      </c>
      <c r="L125" s="185"/>
      <c r="N125" s="169" t="s">
        <v>370</v>
      </c>
      <c r="AA125" s="232"/>
    </row>
    <row r="126" spans="3:27" ht="12.75">
      <c r="C126" s="233" t="s">
        <v>263</v>
      </c>
      <c r="D126" s="234"/>
      <c r="E126" s="235"/>
      <c r="G126" s="233" t="s">
        <v>264</v>
      </c>
      <c r="H126" s="236"/>
      <c r="I126" s="236"/>
      <c r="J126" s="237"/>
      <c r="K126" s="185"/>
      <c r="AA126" s="232"/>
    </row>
    <row r="127" spans="3:27" ht="12.75">
      <c r="C127" s="233"/>
      <c r="D127" s="234"/>
      <c r="E127" s="235"/>
      <c r="G127" s="236"/>
      <c r="H127" s="236"/>
      <c r="I127" s="236"/>
      <c r="J127" s="237"/>
      <c r="K127" s="185"/>
      <c r="AA127" s="232"/>
    </row>
    <row r="128" spans="14:27" ht="12.75">
      <c r="N128" s="556" t="s">
        <v>492</v>
      </c>
      <c r="O128" s="556"/>
      <c r="P128" s="556"/>
      <c r="Q128" s="556"/>
      <c r="AA128" s="220"/>
    </row>
    <row r="129" spans="3:17" ht="12.75">
      <c r="C129" s="217" t="s">
        <v>265</v>
      </c>
      <c r="Q129" s="238" t="s">
        <v>371</v>
      </c>
    </row>
    <row r="130" spans="2:17" ht="13.5" customHeight="1" thickBot="1">
      <c r="B130" s="239"/>
      <c r="C130" s="557" t="s">
        <v>300</v>
      </c>
      <c r="D130" s="558"/>
      <c r="E130" s="209" t="str">
        <f aca="true" t="shared" si="45" ref="E130:P130">E97</f>
        <v>9月</v>
      </c>
      <c r="F130" s="209" t="str">
        <f t="shared" si="45"/>
        <v>10月</v>
      </c>
      <c r="G130" s="209" t="str">
        <f t="shared" si="45"/>
        <v>11月</v>
      </c>
      <c r="H130" s="209" t="str">
        <f t="shared" si="45"/>
        <v>12月</v>
      </c>
      <c r="I130" s="209" t="str">
        <f t="shared" si="45"/>
        <v>1月</v>
      </c>
      <c r="J130" s="209" t="str">
        <f t="shared" si="45"/>
        <v>2月</v>
      </c>
      <c r="K130" s="209" t="str">
        <f t="shared" si="45"/>
        <v>3月</v>
      </c>
      <c r="L130" s="209" t="str">
        <f t="shared" si="45"/>
        <v>4月</v>
      </c>
      <c r="M130" s="209" t="str">
        <f t="shared" si="45"/>
        <v>5月</v>
      </c>
      <c r="N130" s="209" t="str">
        <f t="shared" si="45"/>
        <v>6月</v>
      </c>
      <c r="O130" s="209" t="str">
        <f t="shared" si="45"/>
        <v>7月</v>
      </c>
      <c r="P130" s="209" t="str">
        <f t="shared" si="45"/>
        <v>8月</v>
      </c>
      <c r="Q130" s="240" t="s">
        <v>225</v>
      </c>
    </row>
    <row r="131" spans="2:17" ht="16.5" thickBot="1">
      <c r="B131" s="559" t="s">
        <v>268</v>
      </c>
      <c r="C131" s="212" t="s">
        <v>269</v>
      </c>
      <c r="D131" s="212" t="s">
        <v>372</v>
      </c>
      <c r="E131" s="241">
        <f>(E99-E100)*$P$123</f>
        <v>85.554</v>
      </c>
      <c r="F131" s="241">
        <f>(F99-F100)*$P$123</f>
        <v>85.554</v>
      </c>
      <c r="G131" s="241">
        <f>(G99-G100)*$P$123</f>
        <v>85.554</v>
      </c>
      <c r="H131" s="241">
        <f>(H99-H100)*$P$123</f>
        <v>85.554</v>
      </c>
      <c r="I131" s="241">
        <f aca="true" t="shared" si="46" ref="I131:P131">(I99-I100)*$P$123</f>
        <v>85.554</v>
      </c>
      <c r="J131" s="241">
        <f t="shared" si="46"/>
        <v>85.554</v>
      </c>
      <c r="K131" s="241">
        <f t="shared" si="46"/>
        <v>85.554</v>
      </c>
      <c r="L131" s="241">
        <f t="shared" si="46"/>
        <v>85.554</v>
      </c>
      <c r="M131" s="241">
        <f t="shared" si="46"/>
        <v>85.554</v>
      </c>
      <c r="N131" s="241">
        <f t="shared" si="46"/>
        <v>171.108</v>
      </c>
      <c r="O131" s="241">
        <f t="shared" si="46"/>
        <v>171.108</v>
      </c>
      <c r="P131" s="241">
        <f t="shared" si="46"/>
        <v>171.108</v>
      </c>
      <c r="Q131" s="243">
        <f aca="true" t="shared" si="47" ref="Q131:Q137">SUM(E131:P131)</f>
        <v>1283.3099999999997</v>
      </c>
    </row>
    <row r="132" spans="2:17" ht="12.75">
      <c r="B132" s="559"/>
      <c r="C132" s="212" t="s">
        <v>270</v>
      </c>
      <c r="D132" s="212" t="s">
        <v>343</v>
      </c>
      <c r="E132" s="241">
        <f>E102/$E$123*$K$125*$P$124</f>
        <v>15.012931034482758</v>
      </c>
      <c r="F132" s="241">
        <f aca="true" t="shared" si="48" ref="F132:P132">F102/$E$123*$K$125*$P$124</f>
        <v>15.012931034482758</v>
      </c>
      <c r="G132" s="241">
        <f t="shared" si="48"/>
        <v>15.012931034482758</v>
      </c>
      <c r="H132" s="241">
        <f t="shared" si="48"/>
        <v>15.012931034482758</v>
      </c>
      <c r="I132" s="241">
        <f t="shared" si="48"/>
        <v>15.012931034482758</v>
      </c>
      <c r="J132" s="241">
        <f t="shared" si="48"/>
        <v>15.012931034482758</v>
      </c>
      <c r="K132" s="241">
        <f t="shared" si="48"/>
        <v>15.012931034482758</v>
      </c>
      <c r="L132" s="241">
        <f t="shared" si="48"/>
        <v>15.012931034482758</v>
      </c>
      <c r="M132" s="241">
        <f t="shared" si="48"/>
        <v>15.803085299455535</v>
      </c>
      <c r="N132" s="241">
        <f t="shared" si="48"/>
        <v>31.60617059891107</v>
      </c>
      <c r="O132" s="241">
        <f t="shared" si="48"/>
        <v>31.60617059891107</v>
      </c>
      <c r="P132" s="241">
        <f t="shared" si="48"/>
        <v>31.60617059891107</v>
      </c>
      <c r="Q132" s="244">
        <f>SUM(E132:P132)</f>
        <v>230.7250453720508</v>
      </c>
    </row>
    <row r="133" spans="2:17" ht="12.75">
      <c r="B133" s="559"/>
      <c r="C133" s="212" t="s">
        <v>271</v>
      </c>
      <c r="D133" s="212" t="s">
        <v>344</v>
      </c>
      <c r="E133" s="241">
        <f>E103/$E$124*$K$125*$P$124</f>
        <v>0</v>
      </c>
      <c r="F133" s="241">
        <f aca="true" t="shared" si="49" ref="F133:P133">F103/$E$124*$K$125*$P$124</f>
        <v>15.896044624746448</v>
      </c>
      <c r="G133" s="241">
        <f t="shared" si="49"/>
        <v>15.896044624746448</v>
      </c>
      <c r="H133" s="241">
        <f t="shared" si="49"/>
        <v>15.896044624746448</v>
      </c>
      <c r="I133" s="241">
        <f t="shared" si="49"/>
        <v>15.896044624746448</v>
      </c>
      <c r="J133" s="241">
        <f t="shared" si="49"/>
        <v>15.896044624746448</v>
      </c>
      <c r="K133" s="241">
        <f t="shared" si="49"/>
        <v>15.896044624746448</v>
      </c>
      <c r="L133" s="241">
        <f t="shared" si="49"/>
        <v>15.896044624746448</v>
      </c>
      <c r="M133" s="241">
        <f t="shared" si="49"/>
        <v>16.732678552364682</v>
      </c>
      <c r="N133" s="241">
        <f t="shared" si="49"/>
        <v>0</v>
      </c>
      <c r="O133" s="241">
        <f t="shared" si="49"/>
        <v>0</v>
      </c>
      <c r="P133" s="241">
        <f t="shared" si="49"/>
        <v>0</v>
      </c>
      <c r="Q133" s="245">
        <f>SUM(E133:P133)</f>
        <v>128.00499092558982</v>
      </c>
    </row>
    <row r="134" spans="2:17" ht="13.5" thickBot="1">
      <c r="B134" s="559"/>
      <c r="C134" s="212" t="s">
        <v>272</v>
      </c>
      <c r="D134" s="212" t="s">
        <v>373</v>
      </c>
      <c r="E134" s="241">
        <f aca="true" t="shared" si="50" ref="E134:P134">E104/$E$125*$K$125*$P$124</f>
        <v>8.314854111405834</v>
      </c>
      <c r="F134" s="241">
        <f t="shared" si="50"/>
        <v>0</v>
      </c>
      <c r="G134" s="241">
        <f t="shared" si="50"/>
        <v>0</v>
      </c>
      <c r="H134" s="241">
        <f t="shared" si="50"/>
        <v>0</v>
      </c>
      <c r="I134" s="241">
        <f t="shared" si="50"/>
        <v>0</v>
      </c>
      <c r="J134" s="241">
        <f t="shared" si="50"/>
        <v>0</v>
      </c>
      <c r="K134" s="241">
        <f t="shared" si="50"/>
        <v>0</v>
      </c>
      <c r="L134" s="241">
        <f t="shared" si="50"/>
        <v>0</v>
      </c>
      <c r="M134" s="241">
        <f t="shared" si="50"/>
        <v>0</v>
      </c>
      <c r="N134" s="241">
        <f t="shared" si="50"/>
        <v>17.50495602401228</v>
      </c>
      <c r="O134" s="241">
        <f t="shared" si="50"/>
        <v>17.50495602401228</v>
      </c>
      <c r="P134" s="241">
        <f t="shared" si="50"/>
        <v>17.50495602401228</v>
      </c>
      <c r="Q134" s="246">
        <f>SUM(E134:P134)</f>
        <v>60.82972218344268</v>
      </c>
    </row>
    <row r="135" spans="2:17" ht="16.5" thickBot="1">
      <c r="B135" s="559"/>
      <c r="C135" s="212" t="s">
        <v>225</v>
      </c>
      <c r="D135" s="212" t="s">
        <v>345</v>
      </c>
      <c r="E135" s="241">
        <f aca="true" t="shared" si="51" ref="E135:P135">SUM(E132:E134)</f>
        <v>23.32778514588859</v>
      </c>
      <c r="F135" s="241">
        <f t="shared" si="51"/>
        <v>30.908975659229206</v>
      </c>
      <c r="G135" s="241">
        <f t="shared" si="51"/>
        <v>30.908975659229206</v>
      </c>
      <c r="H135" s="241">
        <f t="shared" si="51"/>
        <v>30.908975659229206</v>
      </c>
      <c r="I135" s="241">
        <f t="shared" si="51"/>
        <v>30.908975659229206</v>
      </c>
      <c r="J135" s="241">
        <f t="shared" si="51"/>
        <v>30.908975659229206</v>
      </c>
      <c r="K135" s="241">
        <f t="shared" si="51"/>
        <v>30.908975659229206</v>
      </c>
      <c r="L135" s="241">
        <f t="shared" si="51"/>
        <v>30.908975659229206</v>
      </c>
      <c r="M135" s="241">
        <f t="shared" si="51"/>
        <v>32.53576385182022</v>
      </c>
      <c r="N135" s="241">
        <f t="shared" si="51"/>
        <v>49.11112662292335</v>
      </c>
      <c r="O135" s="241">
        <f t="shared" si="51"/>
        <v>49.11112662292335</v>
      </c>
      <c r="P135" s="242">
        <f t="shared" si="51"/>
        <v>49.11112662292335</v>
      </c>
      <c r="Q135" s="243">
        <f>SUM(E135:P135)</f>
        <v>419.5597584810833</v>
      </c>
    </row>
    <row r="136" spans="2:17" ht="59.25" customHeight="1" thickBot="1">
      <c r="B136" s="560" t="s">
        <v>273</v>
      </c>
      <c r="C136" s="212" t="s">
        <v>274</v>
      </c>
      <c r="D136" s="212" t="s">
        <v>374</v>
      </c>
      <c r="E136" s="241">
        <f>E101*$K$125*$P$124</f>
        <v>90.07758620689654</v>
      </c>
      <c r="F136" s="241">
        <f aca="true" t="shared" si="52" ref="F136:P136">F101*$K$125*$P$124</f>
        <v>90.07758620689654</v>
      </c>
      <c r="G136" s="241">
        <f t="shared" si="52"/>
        <v>90.07758620689654</v>
      </c>
      <c r="H136" s="241">
        <f t="shared" si="52"/>
        <v>90.07758620689654</v>
      </c>
      <c r="I136" s="241">
        <f t="shared" si="52"/>
        <v>90.07758620689654</v>
      </c>
      <c r="J136" s="241">
        <f t="shared" si="52"/>
        <v>90.07758620689654</v>
      </c>
      <c r="K136" s="241">
        <f t="shared" si="52"/>
        <v>90.07758620689654</v>
      </c>
      <c r="L136" s="241">
        <f t="shared" si="52"/>
        <v>90.07758620689654</v>
      </c>
      <c r="M136" s="241">
        <f t="shared" si="52"/>
        <v>94.8185117967332</v>
      </c>
      <c r="N136" s="241">
        <f t="shared" si="52"/>
        <v>189.6370235934664</v>
      </c>
      <c r="O136" s="241">
        <f t="shared" si="52"/>
        <v>189.6370235934664</v>
      </c>
      <c r="P136" s="241">
        <f t="shared" si="52"/>
        <v>189.6370235934664</v>
      </c>
      <c r="Q136" s="243">
        <f t="shared" si="47"/>
        <v>1384.3502722323046</v>
      </c>
    </row>
    <row r="137" spans="2:17" ht="16.5" thickBot="1">
      <c r="B137" s="560"/>
      <c r="C137" s="247" t="s">
        <v>346</v>
      </c>
      <c r="D137" s="212" t="s">
        <v>347</v>
      </c>
      <c r="E137" s="241">
        <f>E105*$K$125*$P$124</f>
        <v>0</v>
      </c>
      <c r="F137" s="241">
        <f aca="true" t="shared" si="53" ref="F137:P137">F105*$K$125*$P$124</f>
        <v>0</v>
      </c>
      <c r="G137" s="241">
        <f t="shared" si="53"/>
        <v>0</v>
      </c>
      <c r="H137" s="241">
        <f t="shared" si="53"/>
        <v>0</v>
      </c>
      <c r="I137" s="241">
        <f t="shared" si="53"/>
        <v>0</v>
      </c>
      <c r="J137" s="241">
        <f t="shared" si="53"/>
        <v>0</v>
      </c>
      <c r="K137" s="241">
        <f t="shared" si="53"/>
        <v>0</v>
      </c>
      <c r="L137" s="241">
        <f t="shared" si="53"/>
        <v>0</v>
      </c>
      <c r="M137" s="241">
        <f t="shared" si="53"/>
        <v>0</v>
      </c>
      <c r="N137" s="241">
        <f t="shared" si="53"/>
        <v>0</v>
      </c>
      <c r="O137" s="241">
        <f t="shared" si="53"/>
        <v>0</v>
      </c>
      <c r="P137" s="241">
        <f t="shared" si="53"/>
        <v>0</v>
      </c>
      <c r="Q137" s="243">
        <f t="shared" si="47"/>
        <v>0</v>
      </c>
    </row>
    <row r="138" spans="3:17" ht="16.5" thickBot="1">
      <c r="C138" s="247" t="s">
        <v>301</v>
      </c>
      <c r="D138" s="247" t="s">
        <v>348</v>
      </c>
      <c r="E138" s="248">
        <f aca="true" t="shared" si="54" ref="E138:Q138">(E131+E135-(E136+E137))/(E131+E135)</f>
        <v>0.17270288977900816</v>
      </c>
      <c r="F138" s="248">
        <f t="shared" si="54"/>
        <v>0.22655603038631222</v>
      </c>
      <c r="G138" s="248">
        <f t="shared" si="54"/>
        <v>0.22655603038631222</v>
      </c>
      <c r="H138" s="248">
        <f t="shared" si="54"/>
        <v>0.22655603038631222</v>
      </c>
      <c r="I138" s="248">
        <f t="shared" si="54"/>
        <v>0.22655603038631222</v>
      </c>
      <c r="J138" s="248">
        <f t="shared" si="54"/>
        <v>0.22655603038631222</v>
      </c>
      <c r="K138" s="248">
        <f t="shared" si="54"/>
        <v>0.22655603038631222</v>
      </c>
      <c r="L138" s="248">
        <f t="shared" si="54"/>
        <v>0.22655603038631222</v>
      </c>
      <c r="M138" s="248">
        <f t="shared" si="54"/>
        <v>0.19706409172168327</v>
      </c>
      <c r="N138" s="248">
        <f t="shared" si="54"/>
        <v>0.1388712392898644</v>
      </c>
      <c r="O138" s="248">
        <f t="shared" si="54"/>
        <v>0.1388712392898644</v>
      </c>
      <c r="P138" s="249">
        <f t="shared" si="54"/>
        <v>0.1388712392898644</v>
      </c>
      <c r="Q138" s="250">
        <f t="shared" si="54"/>
        <v>0.18704864812027064</v>
      </c>
    </row>
    <row r="139" spans="3:17" ht="12.75" hidden="1">
      <c r="C139" s="269"/>
      <c r="D139" s="269"/>
      <c r="E139" s="270"/>
      <c r="F139" s="270"/>
      <c r="G139" s="270"/>
      <c r="H139" s="270"/>
      <c r="I139" s="270"/>
      <c r="J139" s="270"/>
      <c r="K139" s="270"/>
      <c r="L139" s="270"/>
      <c r="M139" s="270"/>
      <c r="N139" s="270"/>
      <c r="O139" s="270"/>
      <c r="P139" s="270"/>
      <c r="Q139" s="271"/>
    </row>
    <row r="140" spans="2:17" ht="13.5" customHeight="1" hidden="1">
      <c r="B140" s="239"/>
      <c r="C140" s="557" t="s">
        <v>302</v>
      </c>
      <c r="D140" s="558"/>
      <c r="E140" s="272" t="str">
        <f>E97</f>
        <v>9月</v>
      </c>
      <c r="F140" s="272" t="str">
        <f>F97</f>
        <v>10月</v>
      </c>
      <c r="G140" s="272" t="str">
        <f>G97</f>
        <v>11月</v>
      </c>
      <c r="H140" s="272" t="str">
        <f>H97</f>
        <v>12月</v>
      </c>
      <c r="I140" s="272" t="str">
        <f>I97</f>
        <v>1月</v>
      </c>
      <c r="J140" s="272" t="str">
        <f aca="true" t="shared" si="55" ref="J140:P140">J97</f>
        <v>2月</v>
      </c>
      <c r="K140" s="272" t="str">
        <f t="shared" si="55"/>
        <v>3月</v>
      </c>
      <c r="L140" s="272" t="str">
        <f t="shared" si="55"/>
        <v>4月</v>
      </c>
      <c r="M140" s="272" t="str">
        <f t="shared" si="55"/>
        <v>5月</v>
      </c>
      <c r="N140" s="272" t="str">
        <f t="shared" si="55"/>
        <v>6月</v>
      </c>
      <c r="O140" s="272" t="str">
        <f t="shared" si="55"/>
        <v>7月</v>
      </c>
      <c r="P140" s="272" t="str">
        <f t="shared" si="55"/>
        <v>8月</v>
      </c>
      <c r="Q140" s="272" t="s">
        <v>225</v>
      </c>
    </row>
    <row r="141" spans="2:17" ht="15.75" hidden="1">
      <c r="B141" s="559" t="s">
        <v>268</v>
      </c>
      <c r="C141" s="212" t="s">
        <v>269</v>
      </c>
      <c r="D141" s="212" t="s">
        <v>429</v>
      </c>
      <c r="E141" s="241">
        <f>(E113-E114)*$P$123</f>
        <v>85.554</v>
      </c>
      <c r="F141" s="241">
        <f aca="true" t="shared" si="56" ref="F141:P141">(F113-F114)*$P$123</f>
        <v>85.554</v>
      </c>
      <c r="G141" s="241">
        <f t="shared" si="56"/>
        <v>85.554</v>
      </c>
      <c r="H141" s="241">
        <f t="shared" si="56"/>
        <v>85.554</v>
      </c>
      <c r="I141" s="241">
        <f t="shared" si="56"/>
        <v>85.554</v>
      </c>
      <c r="J141" s="241">
        <f t="shared" si="56"/>
        <v>85.554</v>
      </c>
      <c r="K141" s="241">
        <f t="shared" si="56"/>
        <v>85.554</v>
      </c>
      <c r="L141" s="241">
        <f t="shared" si="56"/>
        <v>85.554</v>
      </c>
      <c r="M141" s="241">
        <f t="shared" si="56"/>
        <v>85.554</v>
      </c>
      <c r="N141" s="241">
        <f t="shared" si="56"/>
        <v>85.554</v>
      </c>
      <c r="O141" s="241">
        <f t="shared" si="56"/>
        <v>85.554</v>
      </c>
      <c r="P141" s="241">
        <f t="shared" si="56"/>
        <v>85.554</v>
      </c>
      <c r="Q141" s="273">
        <f>SUM(E141:P141)</f>
        <v>1026.648</v>
      </c>
    </row>
    <row r="142" spans="2:17" ht="12.75" hidden="1">
      <c r="B142" s="559"/>
      <c r="C142" s="212" t="s">
        <v>270</v>
      </c>
      <c r="D142" s="212" t="s">
        <v>430</v>
      </c>
      <c r="E142" s="241">
        <f>E116/$E$123*$K$125*$P$124</f>
        <v>15.012931034482758</v>
      </c>
      <c r="F142" s="241">
        <f aca="true" t="shared" si="57" ref="F142:P142">F116/$E$123*$K$125*$P$124</f>
        <v>15.012931034482758</v>
      </c>
      <c r="G142" s="241">
        <f t="shared" si="57"/>
        <v>15.012931034482758</v>
      </c>
      <c r="H142" s="241">
        <f t="shared" si="57"/>
        <v>15.012931034482758</v>
      </c>
      <c r="I142" s="241">
        <f t="shared" si="57"/>
        <v>15.012931034482758</v>
      </c>
      <c r="J142" s="241">
        <f t="shared" si="57"/>
        <v>15.012931034482758</v>
      </c>
      <c r="K142" s="241">
        <f t="shared" si="57"/>
        <v>15.012931034482758</v>
      </c>
      <c r="L142" s="241">
        <f t="shared" si="57"/>
        <v>15.012931034482758</v>
      </c>
      <c r="M142" s="241">
        <f t="shared" si="57"/>
        <v>15.012931034482758</v>
      </c>
      <c r="N142" s="241">
        <f t="shared" si="57"/>
        <v>15.012931034482758</v>
      </c>
      <c r="O142" s="241">
        <f t="shared" si="57"/>
        <v>15.012931034482758</v>
      </c>
      <c r="P142" s="241">
        <f t="shared" si="57"/>
        <v>15.012931034482758</v>
      </c>
      <c r="Q142" s="244">
        <f aca="true" t="shared" si="58" ref="Q142:Q147">SUM(E142:P142)</f>
        <v>180.1551724137931</v>
      </c>
    </row>
    <row r="143" spans="2:17" ht="12.75" hidden="1">
      <c r="B143" s="559"/>
      <c r="C143" s="212" t="s">
        <v>271</v>
      </c>
      <c r="D143" s="212" t="s">
        <v>401</v>
      </c>
      <c r="E143" s="241">
        <f>E117/$E$124*$K$125*$P$124</f>
        <v>0</v>
      </c>
      <c r="F143" s="241">
        <f aca="true" t="shared" si="59" ref="F143:P143">F117/$E$124*$K$125*$P$124</f>
        <v>15.896044624746448</v>
      </c>
      <c r="G143" s="241">
        <f t="shared" si="59"/>
        <v>15.896044624746448</v>
      </c>
      <c r="H143" s="241">
        <f t="shared" si="59"/>
        <v>15.896044624746448</v>
      </c>
      <c r="I143" s="241">
        <f t="shared" si="59"/>
        <v>15.896044624746448</v>
      </c>
      <c r="J143" s="241">
        <f t="shared" si="59"/>
        <v>15.896044624746448</v>
      </c>
      <c r="K143" s="241">
        <f t="shared" si="59"/>
        <v>15.896044624746448</v>
      </c>
      <c r="L143" s="241">
        <f t="shared" si="59"/>
        <v>15.896044624746448</v>
      </c>
      <c r="M143" s="241">
        <f t="shared" si="59"/>
        <v>15.896044624746448</v>
      </c>
      <c r="N143" s="241">
        <f t="shared" si="59"/>
        <v>0</v>
      </c>
      <c r="O143" s="241">
        <f t="shared" si="59"/>
        <v>0</v>
      </c>
      <c r="P143" s="241">
        <f t="shared" si="59"/>
        <v>0</v>
      </c>
      <c r="Q143" s="245">
        <f t="shared" si="58"/>
        <v>127.1683569979716</v>
      </c>
    </row>
    <row r="144" spans="2:17" ht="12.75" hidden="1">
      <c r="B144" s="559"/>
      <c r="C144" s="212" t="s">
        <v>272</v>
      </c>
      <c r="D144" s="212" t="s">
        <v>390</v>
      </c>
      <c r="E144" s="241">
        <f>E118/$E$125*$K$125*$P$124</f>
        <v>8.314854111405834</v>
      </c>
      <c r="F144" s="241">
        <f aca="true" t="shared" si="60" ref="F144:O144">F118/$E$125*$K$125*$P$124</f>
        <v>0</v>
      </c>
      <c r="G144" s="241">
        <f t="shared" si="60"/>
        <v>0</v>
      </c>
      <c r="H144" s="241">
        <f t="shared" si="60"/>
        <v>0</v>
      </c>
      <c r="I144" s="241">
        <f t="shared" si="60"/>
        <v>0</v>
      </c>
      <c r="J144" s="241">
        <f t="shared" si="60"/>
        <v>0</v>
      </c>
      <c r="K144" s="241">
        <f t="shared" si="60"/>
        <v>0</v>
      </c>
      <c r="L144" s="241">
        <f t="shared" si="60"/>
        <v>0</v>
      </c>
      <c r="M144" s="241">
        <f t="shared" si="60"/>
        <v>0</v>
      </c>
      <c r="N144" s="241">
        <f t="shared" si="60"/>
        <v>8.314854111405834</v>
      </c>
      <c r="O144" s="241">
        <f t="shared" si="60"/>
        <v>8.314854111405834</v>
      </c>
      <c r="P144" s="241">
        <f>P118/$E$125*$K$125*$P$124</f>
        <v>8.314854111405834</v>
      </c>
      <c r="Q144" s="245">
        <f t="shared" si="58"/>
        <v>33.25941644562334</v>
      </c>
    </row>
    <row r="145" spans="2:17" ht="15.75" hidden="1">
      <c r="B145" s="559"/>
      <c r="C145" s="212" t="s">
        <v>225</v>
      </c>
      <c r="D145" s="212" t="s">
        <v>431</v>
      </c>
      <c r="E145" s="241">
        <f>SUM(E142:E144)</f>
        <v>23.32778514588859</v>
      </c>
      <c r="F145" s="241">
        <f aca="true" t="shared" si="61" ref="F145:O145">SUM(F142:F144)</f>
        <v>30.908975659229206</v>
      </c>
      <c r="G145" s="241">
        <f t="shared" si="61"/>
        <v>30.908975659229206</v>
      </c>
      <c r="H145" s="241">
        <f t="shared" si="61"/>
        <v>30.908975659229206</v>
      </c>
      <c r="I145" s="241">
        <f t="shared" si="61"/>
        <v>30.908975659229206</v>
      </c>
      <c r="J145" s="241">
        <f t="shared" si="61"/>
        <v>30.908975659229206</v>
      </c>
      <c r="K145" s="241">
        <f t="shared" si="61"/>
        <v>30.908975659229206</v>
      </c>
      <c r="L145" s="241">
        <f t="shared" si="61"/>
        <v>30.908975659229206</v>
      </c>
      <c r="M145" s="241">
        <f t="shared" si="61"/>
        <v>30.908975659229206</v>
      </c>
      <c r="N145" s="241">
        <f t="shared" si="61"/>
        <v>23.32778514588859</v>
      </c>
      <c r="O145" s="241">
        <f t="shared" si="61"/>
        <v>23.32778514588859</v>
      </c>
      <c r="P145" s="242">
        <f>SUM(P142:P144)</f>
        <v>23.32778514588859</v>
      </c>
      <c r="Q145" s="245">
        <f t="shared" si="58"/>
        <v>340.58294585738804</v>
      </c>
    </row>
    <row r="146" spans="2:17" ht="59.25" customHeight="1" hidden="1">
      <c r="B146" s="560" t="s">
        <v>273</v>
      </c>
      <c r="C146" s="212" t="s">
        <v>274</v>
      </c>
      <c r="D146" s="212" t="s">
        <v>303</v>
      </c>
      <c r="E146" s="241">
        <f aca="true" t="shared" si="62" ref="E146:P146">E115*$K$125*$P$124</f>
        <v>90.07758620689654</v>
      </c>
      <c r="F146" s="241">
        <f t="shared" si="62"/>
        <v>90.07758620689654</v>
      </c>
      <c r="G146" s="241">
        <f t="shared" si="62"/>
        <v>90.07758620689654</v>
      </c>
      <c r="H146" s="241">
        <f t="shared" si="62"/>
        <v>90.07758620689654</v>
      </c>
      <c r="I146" s="241">
        <f t="shared" si="62"/>
        <v>90.07758620689654</v>
      </c>
      <c r="J146" s="241">
        <f t="shared" si="62"/>
        <v>90.07758620689654</v>
      </c>
      <c r="K146" s="241">
        <f t="shared" si="62"/>
        <v>90.07758620689654</v>
      </c>
      <c r="L146" s="241">
        <f t="shared" si="62"/>
        <v>90.07758620689654</v>
      </c>
      <c r="M146" s="241">
        <f t="shared" si="62"/>
        <v>90.07758620689654</v>
      </c>
      <c r="N146" s="241">
        <f t="shared" si="62"/>
        <v>90.07758620689654</v>
      </c>
      <c r="O146" s="241">
        <f t="shared" si="62"/>
        <v>90.07758620689654</v>
      </c>
      <c r="P146" s="241">
        <f t="shared" si="62"/>
        <v>90.07758620689654</v>
      </c>
      <c r="Q146" s="245">
        <f t="shared" si="58"/>
        <v>1080.9310344827584</v>
      </c>
    </row>
    <row r="147" spans="2:17" ht="12.75" hidden="1">
      <c r="B147" s="560"/>
      <c r="C147" s="247" t="s">
        <v>402</v>
      </c>
      <c r="D147" s="212" t="s">
        <v>432</v>
      </c>
      <c r="E147" s="241">
        <f aca="true" t="shared" si="63" ref="E147:P147">E119*$K$125*$P$124</f>
        <v>0</v>
      </c>
      <c r="F147" s="241">
        <f t="shared" si="63"/>
        <v>0</v>
      </c>
      <c r="G147" s="241">
        <f t="shared" si="63"/>
        <v>0</v>
      </c>
      <c r="H147" s="241">
        <f t="shared" si="63"/>
        <v>0</v>
      </c>
      <c r="I147" s="241">
        <f t="shared" si="63"/>
        <v>0</v>
      </c>
      <c r="J147" s="241">
        <f t="shared" si="63"/>
        <v>0</v>
      </c>
      <c r="K147" s="241">
        <f t="shared" si="63"/>
        <v>0</v>
      </c>
      <c r="L147" s="241">
        <f t="shared" si="63"/>
        <v>0</v>
      </c>
      <c r="M147" s="241">
        <f t="shared" si="63"/>
        <v>0</v>
      </c>
      <c r="N147" s="241">
        <f t="shared" si="63"/>
        <v>0</v>
      </c>
      <c r="O147" s="241">
        <f t="shared" si="63"/>
        <v>0</v>
      </c>
      <c r="P147" s="241">
        <f t="shared" si="63"/>
        <v>0</v>
      </c>
      <c r="Q147" s="245">
        <f t="shared" si="58"/>
        <v>0</v>
      </c>
    </row>
    <row r="148" spans="3:17" ht="15.75">
      <c r="C148" s="247" t="s">
        <v>304</v>
      </c>
      <c r="D148" s="247" t="s">
        <v>433</v>
      </c>
      <c r="E148" s="248">
        <f aca="true" t="shared" si="64" ref="E148:Q148">(E141+E145-E146)/(E141+E145)</f>
        <v>0.17270288977900816</v>
      </c>
      <c r="F148" s="248">
        <f t="shared" si="64"/>
        <v>0.22655603038631222</v>
      </c>
      <c r="G148" s="248">
        <f t="shared" si="64"/>
        <v>0.22655603038631222</v>
      </c>
      <c r="H148" s="248">
        <f t="shared" si="64"/>
        <v>0.22655603038631222</v>
      </c>
      <c r="I148" s="248">
        <f t="shared" si="64"/>
        <v>0.22655603038631222</v>
      </c>
      <c r="J148" s="248">
        <f t="shared" si="64"/>
        <v>0.22655603038631222</v>
      </c>
      <c r="K148" s="248">
        <f t="shared" si="64"/>
        <v>0.22655603038631222</v>
      </c>
      <c r="L148" s="248">
        <f t="shared" si="64"/>
        <v>0.22655603038631222</v>
      </c>
      <c r="M148" s="248">
        <f t="shared" si="64"/>
        <v>0.22655603038631222</v>
      </c>
      <c r="N148" s="248">
        <f t="shared" si="64"/>
        <v>0.17270288977900816</v>
      </c>
      <c r="O148" s="248">
        <f t="shared" si="64"/>
        <v>0.17270288977900816</v>
      </c>
      <c r="P148" s="248">
        <f t="shared" si="64"/>
        <v>0.17270288977900816</v>
      </c>
      <c r="Q148" s="248">
        <f t="shared" si="64"/>
        <v>0.2094012809189975</v>
      </c>
    </row>
    <row r="149" spans="2:17" ht="17.25" customHeight="1">
      <c r="B149" s="217"/>
      <c r="C149" s="227" t="s">
        <v>305</v>
      </c>
      <c r="D149" s="274" t="s">
        <v>403</v>
      </c>
      <c r="E149" s="275">
        <f aca="true" t="shared" si="65" ref="E149:Q149">E138-E148</f>
        <v>0</v>
      </c>
      <c r="F149" s="275">
        <f t="shared" si="65"/>
        <v>0</v>
      </c>
      <c r="G149" s="275">
        <f t="shared" si="65"/>
        <v>0</v>
      </c>
      <c r="H149" s="275">
        <f t="shared" si="65"/>
        <v>0</v>
      </c>
      <c r="I149" s="275">
        <f t="shared" si="65"/>
        <v>0</v>
      </c>
      <c r="J149" s="275">
        <f t="shared" si="65"/>
        <v>0</v>
      </c>
      <c r="K149" s="275">
        <f t="shared" si="65"/>
        <v>0</v>
      </c>
      <c r="L149" s="275">
        <f t="shared" si="65"/>
        <v>0</v>
      </c>
      <c r="M149" s="275">
        <f t="shared" si="65"/>
        <v>-0.02949193866462896</v>
      </c>
      <c r="N149" s="275">
        <f t="shared" si="65"/>
        <v>-0.03383165048914377</v>
      </c>
      <c r="O149" s="275">
        <f t="shared" si="65"/>
        <v>-0.03383165048914377</v>
      </c>
      <c r="P149" s="275">
        <f t="shared" si="65"/>
        <v>-0.03383165048914377</v>
      </c>
      <c r="Q149" s="275">
        <f t="shared" si="65"/>
        <v>-0.022352632798726874</v>
      </c>
    </row>
    <row r="150" spans="2:17" ht="12.75">
      <c r="B150" s="205"/>
      <c r="C150" s="276" t="s">
        <v>306</v>
      </c>
      <c r="D150" s="255"/>
      <c r="E150" s="255"/>
      <c r="F150" s="255"/>
      <c r="G150" s="255"/>
      <c r="H150" s="255"/>
      <c r="I150" s="255"/>
      <c r="J150" s="255"/>
      <c r="K150" s="255"/>
      <c r="L150" s="255"/>
      <c r="M150" s="255"/>
      <c r="N150" s="255"/>
      <c r="O150" s="255"/>
      <c r="P150" s="255"/>
      <c r="Q150" s="255"/>
    </row>
    <row r="151" spans="3:17" ht="4.5" customHeight="1">
      <c r="C151" s="251"/>
      <c r="D151" s="251"/>
      <c r="E151" s="252"/>
      <c r="F151" s="252"/>
      <c r="G151" s="252"/>
      <c r="H151" s="252"/>
      <c r="I151" s="252"/>
      <c r="J151" s="252"/>
      <c r="K151" s="252"/>
      <c r="L151" s="252"/>
      <c r="M151" s="252"/>
      <c r="N151" s="252"/>
      <c r="O151" s="252"/>
      <c r="P151" s="252"/>
      <c r="Q151" s="252"/>
    </row>
    <row r="152" spans="2:17" ht="12.75">
      <c r="B152" s="205"/>
      <c r="C152" s="253" t="s">
        <v>276</v>
      </c>
      <c r="D152" s="255"/>
      <c r="E152" s="255"/>
      <c r="F152" s="255"/>
      <c r="G152" s="255"/>
      <c r="H152" s="255"/>
      <c r="I152" s="255"/>
      <c r="J152" s="255"/>
      <c r="K152" s="255"/>
      <c r="L152" s="255"/>
      <c r="M152" s="255"/>
      <c r="N152" s="255"/>
      <c r="O152" s="255"/>
      <c r="P152" s="255"/>
      <c r="Q152" s="255"/>
    </row>
    <row r="153" spans="2:17" ht="12.75">
      <c r="B153" s="205"/>
      <c r="C153" s="253" t="s">
        <v>277</v>
      </c>
      <c r="D153" s="253"/>
      <c r="E153" s="254"/>
      <c r="F153" s="255"/>
      <c r="G153" s="253" t="s">
        <v>278</v>
      </c>
      <c r="H153" s="253"/>
      <c r="I153" s="254"/>
      <c r="J153" s="255"/>
      <c r="K153" s="255"/>
      <c r="L153" s="255"/>
      <c r="M153" s="255"/>
      <c r="N153" s="255"/>
      <c r="O153" s="255"/>
      <c r="P153" s="255"/>
      <c r="Q153" s="255"/>
    </row>
    <row r="154" spans="2:17" ht="15.75">
      <c r="B154" s="205"/>
      <c r="C154" s="256" t="s">
        <v>279</v>
      </c>
      <c r="D154" s="256" t="s">
        <v>434</v>
      </c>
      <c r="E154" s="213"/>
      <c r="F154" s="255"/>
      <c r="G154" s="552" t="s">
        <v>280</v>
      </c>
      <c r="H154" s="553"/>
      <c r="I154" s="553"/>
      <c r="J154" s="553"/>
      <c r="K154" s="553"/>
      <c r="L154" s="554"/>
      <c r="M154" s="552" t="s">
        <v>435</v>
      </c>
      <c r="N154" s="553"/>
      <c r="O154" s="554"/>
      <c r="P154" s="257">
        <f>E159+Q131+Q135-(Q136+Q137)</f>
        <v>318.5194862487783</v>
      </c>
      <c r="Q154" s="255"/>
    </row>
    <row r="155" spans="2:17" ht="12.75">
      <c r="B155" s="205"/>
      <c r="C155" s="256" t="s">
        <v>281</v>
      </c>
      <c r="D155" s="256" t="s">
        <v>436</v>
      </c>
      <c r="E155" s="213"/>
      <c r="F155" s="255"/>
      <c r="G155" s="258"/>
      <c r="H155" s="258"/>
      <c r="I155" s="258"/>
      <c r="J155" s="258"/>
      <c r="K155" s="258"/>
      <c r="L155" s="258"/>
      <c r="M155" s="258"/>
      <c r="N155" s="259"/>
      <c r="O155" s="260"/>
      <c r="P155" s="255"/>
      <c r="Q155" s="255"/>
    </row>
    <row r="156" spans="2:17" ht="12.75">
      <c r="B156" s="205"/>
      <c r="C156" s="256" t="s">
        <v>282</v>
      </c>
      <c r="D156" s="256" t="s">
        <v>437</v>
      </c>
      <c r="E156" s="213"/>
      <c r="F156" s="255"/>
      <c r="G156" s="262" t="s">
        <v>438</v>
      </c>
      <c r="H156" s="262"/>
      <c r="I156" s="262"/>
      <c r="J156" s="262"/>
      <c r="K156" s="262"/>
      <c r="L156" s="263"/>
      <c r="M156" s="263"/>
      <c r="N156" s="264"/>
      <c r="O156" s="260"/>
      <c r="P156" s="255"/>
      <c r="Q156" s="255"/>
    </row>
    <row r="157" spans="3:17" ht="15.75">
      <c r="C157" s="256" t="s">
        <v>283</v>
      </c>
      <c r="D157" s="256" t="s">
        <v>439</v>
      </c>
      <c r="E157" s="213"/>
      <c r="F157" s="255"/>
      <c r="G157" s="552" t="s">
        <v>404</v>
      </c>
      <c r="H157" s="553"/>
      <c r="I157" s="554"/>
      <c r="J157" s="248">
        <f>(P154-E159)/P154</f>
        <v>1</v>
      </c>
      <c r="K157" s="263"/>
      <c r="L157" s="263"/>
      <c r="M157" s="263"/>
      <c r="N157" s="264"/>
      <c r="O157" s="265"/>
      <c r="P157" s="254"/>
      <c r="Q157" s="254"/>
    </row>
    <row r="158" spans="3:17" ht="12.75">
      <c r="C158" s="256" t="s">
        <v>284</v>
      </c>
      <c r="D158" s="256" t="s">
        <v>405</v>
      </c>
      <c r="E158" s="213"/>
      <c r="F158" s="255"/>
      <c r="G158" s="263"/>
      <c r="H158" s="263"/>
      <c r="I158" s="263"/>
      <c r="J158" s="263"/>
      <c r="K158" s="263"/>
      <c r="L158" s="263"/>
      <c r="M158" s="263"/>
      <c r="N158" s="264"/>
      <c r="O158" s="266"/>
      <c r="P158" s="254"/>
      <c r="Q158" s="254"/>
    </row>
    <row r="159" spans="3:17" ht="15.75">
      <c r="C159" s="256" t="s">
        <v>285</v>
      </c>
      <c r="D159" s="256" t="s">
        <v>393</v>
      </c>
      <c r="E159" s="257">
        <f>E154*$P$43+(E155+E156+E157+E158)*$P$44</f>
        <v>0</v>
      </c>
      <c r="F159" s="254"/>
      <c r="G159" s="263"/>
      <c r="H159" s="263"/>
      <c r="I159" s="263"/>
      <c r="J159" s="263"/>
      <c r="K159" s="263"/>
      <c r="L159" s="263"/>
      <c r="M159" s="263"/>
      <c r="N159" s="264"/>
      <c r="O159" s="254"/>
      <c r="P159" s="254"/>
      <c r="Q159" s="254"/>
    </row>
    <row r="160" spans="2:17" ht="12.75">
      <c r="B160" s="205"/>
      <c r="C160" s="314" t="s">
        <v>338</v>
      </c>
      <c r="D160" s="255"/>
      <c r="E160" s="255"/>
      <c r="F160" s="255"/>
      <c r="G160" s="255"/>
      <c r="H160" s="255"/>
      <c r="I160" s="255"/>
      <c r="J160" s="255"/>
      <c r="K160" s="255"/>
      <c r="L160" s="255"/>
      <c r="M160" s="255"/>
      <c r="N160" s="255"/>
      <c r="O160" s="255"/>
      <c r="P160" s="255"/>
      <c r="Q160" s="255"/>
    </row>
  </sheetData>
  <sheetProtection/>
  <mergeCells count="34">
    <mergeCell ref="N1:O1"/>
    <mergeCell ref="P1:Q1"/>
    <mergeCell ref="C17:D18"/>
    <mergeCell ref="C31:D32"/>
    <mergeCell ref="G43:I43"/>
    <mergeCell ref="G44:I44"/>
    <mergeCell ref="G45:I45"/>
    <mergeCell ref="N48:Q48"/>
    <mergeCell ref="C50:D50"/>
    <mergeCell ref="B51:B55"/>
    <mergeCell ref="B56:B57"/>
    <mergeCell ref="C60:D60"/>
    <mergeCell ref="B61:B65"/>
    <mergeCell ref="B66:B67"/>
    <mergeCell ref="G74:L74"/>
    <mergeCell ref="M74:O74"/>
    <mergeCell ref="G77:I77"/>
    <mergeCell ref="N81:O81"/>
    <mergeCell ref="P81:Q81"/>
    <mergeCell ref="C97:D98"/>
    <mergeCell ref="C111:D112"/>
    <mergeCell ref="G123:I123"/>
    <mergeCell ref="G124:I124"/>
    <mergeCell ref="G125:I125"/>
    <mergeCell ref="B146:B147"/>
    <mergeCell ref="G154:L154"/>
    <mergeCell ref="M154:O154"/>
    <mergeCell ref="G157:I157"/>
    <mergeCell ref="N128:Q128"/>
    <mergeCell ref="C130:D130"/>
    <mergeCell ref="B131:B135"/>
    <mergeCell ref="B136:B137"/>
    <mergeCell ref="C140:D140"/>
    <mergeCell ref="B141:B145"/>
  </mergeCells>
  <printOptions/>
  <pageMargins left="0.6299212598425197" right="0.4330708661417323" top="0.03937007874015748" bottom="0.07874015748031496" header="0.2362204724409449" footer="0.03937007874015748"/>
  <pageSetup fitToHeight="2" horizontalDpi="600" verticalDpi="600" orientation="landscape" paperSize="9" scale="58" r:id="rId2"/>
  <headerFooter>
    <oddFooter>&amp;C&amp;P</oddFooter>
  </headerFooter>
  <rowBreaks count="1" manualBreakCount="1">
    <brk id="80" min="1" max="16"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B1:Q38"/>
  <sheetViews>
    <sheetView zoomScaleSheetLayoutView="100" zoomScalePageLayoutView="0" workbookViewId="0" topLeftCell="A1">
      <selection activeCell="Z26" sqref="Z26"/>
    </sheetView>
  </sheetViews>
  <sheetFormatPr defaultColWidth="9.00390625" defaultRowHeight="13.5"/>
  <cols>
    <col min="1" max="1" width="0.875" style="79" customWidth="1"/>
    <col min="2" max="2" width="2.50390625" style="79" customWidth="1"/>
    <col min="3" max="3" width="7.125" style="79" customWidth="1"/>
    <col min="4" max="6" width="6.125" style="79" customWidth="1"/>
    <col min="7" max="7" width="6.875" style="79" customWidth="1"/>
    <col min="8" max="8" width="6.125" style="84" customWidth="1"/>
    <col min="9" max="11" width="6.125" style="79" customWidth="1"/>
    <col min="12" max="12" width="6.125" style="84" customWidth="1"/>
    <col min="13" max="16" width="6.125" style="79" customWidth="1"/>
    <col min="17" max="17" width="3.875" style="79" customWidth="1"/>
    <col min="18" max="16384" width="9.00390625" style="79" customWidth="1"/>
  </cols>
  <sheetData>
    <row r="1" spans="3:17" ht="17.25" customHeight="1">
      <c r="C1" s="165"/>
      <c r="D1" s="165"/>
      <c r="E1" s="165"/>
      <c r="F1" s="81"/>
      <c r="G1" s="81"/>
      <c r="H1" s="82"/>
      <c r="I1" s="82"/>
      <c r="J1" s="338"/>
      <c r="K1" s="338"/>
      <c r="L1" s="338"/>
      <c r="M1" s="81"/>
      <c r="N1" s="81"/>
      <c r="P1" s="423" t="s">
        <v>461</v>
      </c>
      <c r="Q1" s="423"/>
    </row>
    <row r="2" spans="3:17" ht="17.25" customHeight="1">
      <c r="C2" s="538"/>
      <c r="D2" s="538"/>
      <c r="E2" s="538"/>
      <c r="F2" s="81"/>
      <c r="G2" s="82"/>
      <c r="H2" s="338"/>
      <c r="I2" s="82"/>
      <c r="J2" s="338"/>
      <c r="K2" s="82"/>
      <c r="L2" s="338"/>
      <c r="M2" s="338"/>
      <c r="N2" s="338"/>
      <c r="P2" s="423"/>
      <c r="Q2" s="423"/>
    </row>
    <row r="3" spans="3:17" ht="3" customHeight="1">
      <c r="C3" s="538"/>
      <c r="D3" s="538"/>
      <c r="E3" s="538"/>
      <c r="F3" s="81"/>
      <c r="G3" s="82"/>
      <c r="H3" s="338"/>
      <c r="I3" s="82"/>
      <c r="J3" s="338"/>
      <c r="K3" s="82"/>
      <c r="L3" s="338"/>
      <c r="M3" s="338"/>
      <c r="N3" s="338"/>
      <c r="P3" s="338"/>
      <c r="Q3" s="338"/>
    </row>
    <row r="4" ht="9" customHeight="1"/>
    <row r="5" spans="2:17" ht="21" customHeight="1">
      <c r="B5" s="425" t="s">
        <v>166</v>
      </c>
      <c r="C5" s="426"/>
      <c r="D5" s="426"/>
      <c r="E5" s="426"/>
      <c r="F5" s="426"/>
      <c r="G5" s="426"/>
      <c r="H5" s="426"/>
      <c r="I5" s="426"/>
      <c r="J5" s="426"/>
      <c r="K5" s="426"/>
      <c r="L5" s="426"/>
      <c r="M5" s="426"/>
      <c r="N5" s="426"/>
      <c r="O5" s="426"/>
      <c r="P5" s="426"/>
      <c r="Q5" s="427"/>
    </row>
    <row r="6" spans="2:17" ht="21" customHeight="1">
      <c r="B6" s="341"/>
      <c r="C6" s="80" t="s">
        <v>462</v>
      </c>
      <c r="D6" s="156"/>
      <c r="E6" s="156"/>
      <c r="F6" s="156"/>
      <c r="G6" s="156"/>
      <c r="H6" s="156"/>
      <c r="I6" s="156"/>
      <c r="J6" s="156"/>
      <c r="K6" s="156"/>
      <c r="L6" s="156"/>
      <c r="M6" s="156"/>
      <c r="N6" s="156"/>
      <c r="O6" s="156"/>
      <c r="P6" s="156"/>
      <c r="Q6" s="342"/>
    </row>
    <row r="7" spans="2:17" ht="11.25" customHeight="1">
      <c r="B7" s="85"/>
      <c r="C7" s="584" t="s">
        <v>463</v>
      </c>
      <c r="D7" s="584"/>
      <c r="E7" s="584"/>
      <c r="F7" s="584"/>
      <c r="G7" s="584"/>
      <c r="H7" s="584"/>
      <c r="I7" s="584"/>
      <c r="J7" s="584"/>
      <c r="K7" s="584"/>
      <c r="L7" s="584"/>
      <c r="M7" s="584"/>
      <c r="N7" s="584"/>
      <c r="O7" s="584"/>
      <c r="P7" s="584"/>
      <c r="Q7" s="88"/>
    </row>
    <row r="8" spans="2:17" ht="46.5" customHeight="1">
      <c r="B8" s="85"/>
      <c r="C8" s="585"/>
      <c r="D8" s="585"/>
      <c r="E8" s="585"/>
      <c r="F8" s="585"/>
      <c r="G8" s="585"/>
      <c r="H8" s="585"/>
      <c r="I8" s="585"/>
      <c r="J8" s="585"/>
      <c r="K8" s="585"/>
      <c r="L8" s="585"/>
      <c r="M8" s="585"/>
      <c r="N8" s="585"/>
      <c r="O8" s="585"/>
      <c r="P8" s="585"/>
      <c r="Q8" s="88"/>
    </row>
    <row r="9" spans="2:17" ht="20.25" customHeight="1">
      <c r="B9" s="85"/>
      <c r="C9" s="544" t="s">
        <v>464</v>
      </c>
      <c r="D9" s="157"/>
      <c r="E9" s="158"/>
      <c r="F9" s="158"/>
      <c r="G9" s="158"/>
      <c r="H9" s="158"/>
      <c r="I9" s="343"/>
      <c r="J9" s="344" t="s">
        <v>168</v>
      </c>
      <c r="K9" s="158"/>
      <c r="L9" s="158"/>
      <c r="M9" s="158"/>
      <c r="N9" s="158"/>
      <c r="O9" s="158"/>
      <c r="P9" s="159"/>
      <c r="Q9" s="88"/>
    </row>
    <row r="10" spans="2:17" ht="24.75" customHeight="1">
      <c r="B10" s="85"/>
      <c r="C10" s="544"/>
      <c r="D10" s="89"/>
      <c r="E10" s="92"/>
      <c r="F10" s="92"/>
      <c r="G10" s="82" t="s">
        <v>465</v>
      </c>
      <c r="H10" s="572">
        <v>2000</v>
      </c>
      <c r="I10" s="573"/>
      <c r="J10" s="573"/>
      <c r="K10" s="573"/>
      <c r="L10" s="573"/>
      <c r="M10" s="573"/>
      <c r="N10" s="573"/>
      <c r="O10" s="574"/>
      <c r="P10" s="94"/>
      <c r="Q10" s="88"/>
    </row>
    <row r="11" spans="2:17" ht="24.75" customHeight="1">
      <c r="B11" s="85"/>
      <c r="C11" s="544"/>
      <c r="D11" s="89"/>
      <c r="E11" s="92"/>
      <c r="F11" s="92"/>
      <c r="G11" s="82" t="s">
        <v>466</v>
      </c>
      <c r="H11" s="572">
        <f>+H10*0.03</f>
        <v>60</v>
      </c>
      <c r="I11" s="573"/>
      <c r="J11" s="573"/>
      <c r="K11" s="573"/>
      <c r="L11" s="573"/>
      <c r="M11" s="573"/>
      <c r="N11" s="573"/>
      <c r="O11" s="574"/>
      <c r="P11" s="94"/>
      <c r="Q11" s="88"/>
    </row>
    <row r="12" spans="2:17" ht="24.75" customHeight="1">
      <c r="B12" s="85"/>
      <c r="C12" s="544"/>
      <c r="D12" s="89"/>
      <c r="E12" s="92"/>
      <c r="F12" s="92"/>
      <c r="G12" s="82" t="s">
        <v>467</v>
      </c>
      <c r="H12" s="572">
        <v>5000</v>
      </c>
      <c r="I12" s="573"/>
      <c r="J12" s="573"/>
      <c r="K12" s="573"/>
      <c r="L12" s="573"/>
      <c r="M12" s="573"/>
      <c r="N12" s="573"/>
      <c r="O12" s="574"/>
      <c r="P12" s="94"/>
      <c r="Q12" s="88"/>
    </row>
    <row r="13" spans="2:17" ht="24.75" customHeight="1">
      <c r="B13" s="85"/>
      <c r="C13" s="544"/>
      <c r="D13" s="89" t="s">
        <v>169</v>
      </c>
      <c r="E13" s="92"/>
      <c r="F13" s="92"/>
      <c r="G13" s="92"/>
      <c r="H13" s="92"/>
      <c r="I13" s="92"/>
      <c r="J13" s="92"/>
      <c r="K13" s="92"/>
      <c r="L13" s="92"/>
      <c r="M13" s="92"/>
      <c r="N13" s="92"/>
      <c r="O13" s="92"/>
      <c r="P13" s="94"/>
      <c r="Q13" s="88"/>
    </row>
    <row r="14" spans="2:17" ht="24.75" customHeight="1">
      <c r="B14" s="85"/>
      <c r="C14" s="544"/>
      <c r="D14" s="89" t="s">
        <v>468</v>
      </c>
      <c r="E14" s="92"/>
      <c r="F14" s="92"/>
      <c r="G14" s="92"/>
      <c r="H14" s="92"/>
      <c r="I14" s="92"/>
      <c r="J14" s="92"/>
      <c r="K14" s="92"/>
      <c r="L14" s="92"/>
      <c r="M14" s="92"/>
      <c r="N14" s="92"/>
      <c r="O14" s="92"/>
      <c r="P14" s="94"/>
      <c r="Q14" s="88"/>
    </row>
    <row r="15" spans="2:17" ht="24.75" customHeight="1">
      <c r="B15" s="85"/>
      <c r="C15" s="544"/>
      <c r="D15" s="345" t="s">
        <v>469</v>
      </c>
      <c r="E15" s="92"/>
      <c r="F15" s="92"/>
      <c r="G15" s="92"/>
      <c r="H15" s="92"/>
      <c r="I15" s="92"/>
      <c r="J15" s="92"/>
      <c r="K15" s="92"/>
      <c r="L15" s="92"/>
      <c r="M15" s="92"/>
      <c r="N15" s="92"/>
      <c r="O15" s="92"/>
      <c r="P15" s="94"/>
      <c r="Q15" s="88"/>
    </row>
    <row r="16" spans="2:17" ht="24.75" customHeight="1">
      <c r="B16" s="85"/>
      <c r="C16" s="544"/>
      <c r="D16" s="89" t="s">
        <v>170</v>
      </c>
      <c r="E16" s="92"/>
      <c r="F16" s="92"/>
      <c r="G16" s="92"/>
      <c r="H16" s="92"/>
      <c r="I16" s="92"/>
      <c r="J16" s="92"/>
      <c r="K16" s="92"/>
      <c r="L16" s="92"/>
      <c r="M16" s="92"/>
      <c r="N16" s="92"/>
      <c r="O16" s="92"/>
      <c r="P16" s="94"/>
      <c r="Q16" s="88"/>
    </row>
    <row r="17" spans="2:17" ht="24.75" customHeight="1">
      <c r="B17" s="85"/>
      <c r="C17" s="544"/>
      <c r="D17" s="89" t="s">
        <v>470</v>
      </c>
      <c r="E17" s="92"/>
      <c r="F17" s="92"/>
      <c r="G17" s="92"/>
      <c r="H17" s="547">
        <f>H10-H11</f>
        <v>1940</v>
      </c>
      <c r="I17" s="547"/>
      <c r="J17" s="92" t="s">
        <v>471</v>
      </c>
      <c r="K17" s="547">
        <f>H12</f>
        <v>5000</v>
      </c>
      <c r="L17" s="547"/>
      <c r="M17" s="92" t="s">
        <v>83</v>
      </c>
      <c r="N17" s="547"/>
      <c r="O17" s="547"/>
      <c r="P17" s="94"/>
      <c r="Q17" s="88"/>
    </row>
    <row r="18" spans="2:17" ht="24.75" customHeight="1">
      <c r="B18" s="85"/>
      <c r="C18" s="544"/>
      <c r="D18" s="89"/>
      <c r="E18" s="92"/>
      <c r="F18" s="92"/>
      <c r="G18" s="92" t="s">
        <v>472</v>
      </c>
      <c r="H18" s="549">
        <f>H17/(K17+N17)</f>
        <v>0.388</v>
      </c>
      <c r="I18" s="549"/>
      <c r="J18" s="92"/>
      <c r="K18" s="571"/>
      <c r="L18" s="571"/>
      <c r="M18" s="347"/>
      <c r="N18" s="92"/>
      <c r="O18" s="92"/>
      <c r="P18" s="94"/>
      <c r="Q18" s="88"/>
    </row>
    <row r="19" spans="2:17" ht="24.75" customHeight="1">
      <c r="B19" s="85"/>
      <c r="C19" s="544"/>
      <c r="D19" s="89" t="s">
        <v>473</v>
      </c>
      <c r="E19" s="92"/>
      <c r="F19" s="92"/>
      <c r="G19" s="348" t="s">
        <v>474</v>
      </c>
      <c r="H19" s="349"/>
      <c r="I19" s="349" t="s">
        <v>475</v>
      </c>
      <c r="J19" s="92"/>
      <c r="K19" s="346"/>
      <c r="L19" s="346"/>
      <c r="M19" s="347"/>
      <c r="N19" s="348" t="s">
        <v>474</v>
      </c>
      <c r="O19" s="92"/>
      <c r="P19" s="94"/>
      <c r="Q19" s="88"/>
    </row>
    <row r="20" spans="2:17" ht="24.75" customHeight="1">
      <c r="B20" s="85"/>
      <c r="C20" s="544"/>
      <c r="D20" s="89" t="s">
        <v>476</v>
      </c>
      <c r="G20" s="350" t="s">
        <v>477</v>
      </c>
      <c r="P20" s="88"/>
      <c r="Q20" s="88"/>
    </row>
    <row r="21" spans="2:17" ht="24.75" customHeight="1">
      <c r="B21" s="85"/>
      <c r="C21" s="586"/>
      <c r="D21" s="89"/>
      <c r="E21" s="92"/>
      <c r="F21" s="92"/>
      <c r="G21" s="572"/>
      <c r="H21" s="573"/>
      <c r="I21" s="574"/>
      <c r="J21" s="92" t="s">
        <v>478</v>
      </c>
      <c r="K21" s="92"/>
      <c r="L21" s="92"/>
      <c r="M21" s="92"/>
      <c r="N21" s="92"/>
      <c r="O21" s="92"/>
      <c r="P21" s="94"/>
      <c r="Q21" s="88"/>
    </row>
    <row r="22" spans="2:17" ht="24.75" customHeight="1">
      <c r="B22" s="85"/>
      <c r="C22" s="575"/>
      <c r="D22" s="577"/>
      <c r="E22" s="578"/>
      <c r="F22" s="578"/>
      <c r="G22" s="578"/>
      <c r="H22" s="578"/>
      <c r="I22" s="578"/>
      <c r="J22" s="578"/>
      <c r="K22" s="578"/>
      <c r="L22" s="578"/>
      <c r="M22" s="578"/>
      <c r="N22" s="578"/>
      <c r="O22" s="578"/>
      <c r="P22" s="579"/>
      <c r="Q22" s="88"/>
    </row>
    <row r="23" spans="2:17" ht="24.75" customHeight="1">
      <c r="B23" s="85"/>
      <c r="C23" s="575"/>
      <c r="D23" s="580"/>
      <c r="E23" s="578"/>
      <c r="F23" s="578"/>
      <c r="G23" s="578"/>
      <c r="H23" s="578"/>
      <c r="I23" s="578"/>
      <c r="J23" s="578"/>
      <c r="K23" s="578"/>
      <c r="L23" s="578"/>
      <c r="M23" s="578"/>
      <c r="N23" s="578"/>
      <c r="O23" s="578"/>
      <c r="P23" s="579"/>
      <c r="Q23" s="88"/>
    </row>
    <row r="24" spans="2:17" ht="24.75" customHeight="1">
      <c r="B24" s="85"/>
      <c r="C24" s="575"/>
      <c r="D24" s="580"/>
      <c r="E24" s="578"/>
      <c r="F24" s="578"/>
      <c r="G24" s="578"/>
      <c r="H24" s="578"/>
      <c r="I24" s="578"/>
      <c r="J24" s="578"/>
      <c r="K24" s="578"/>
      <c r="L24" s="578"/>
      <c r="M24" s="578"/>
      <c r="N24" s="578"/>
      <c r="O24" s="578"/>
      <c r="P24" s="579"/>
      <c r="Q24" s="88"/>
    </row>
    <row r="25" spans="2:17" ht="22.5" customHeight="1">
      <c r="B25" s="85"/>
      <c r="C25" s="575"/>
      <c r="D25" s="580"/>
      <c r="E25" s="578"/>
      <c r="F25" s="578"/>
      <c r="G25" s="578"/>
      <c r="H25" s="578"/>
      <c r="I25" s="578"/>
      <c r="J25" s="578"/>
      <c r="K25" s="578"/>
      <c r="L25" s="578"/>
      <c r="M25" s="578"/>
      <c r="N25" s="578"/>
      <c r="O25" s="578"/>
      <c r="P25" s="579"/>
      <c r="Q25" s="88"/>
    </row>
    <row r="26" spans="2:17" ht="22.5" customHeight="1">
      <c r="B26" s="85"/>
      <c r="C26" s="575"/>
      <c r="D26" s="580"/>
      <c r="E26" s="578"/>
      <c r="F26" s="578"/>
      <c r="G26" s="578"/>
      <c r="H26" s="578"/>
      <c r="I26" s="578"/>
      <c r="J26" s="578"/>
      <c r="K26" s="578"/>
      <c r="L26" s="578"/>
      <c r="M26" s="578"/>
      <c r="N26" s="578"/>
      <c r="O26" s="578"/>
      <c r="P26" s="579"/>
      <c r="Q26" s="88"/>
    </row>
    <row r="27" spans="2:17" ht="22.5" customHeight="1">
      <c r="B27" s="85"/>
      <c r="C27" s="575"/>
      <c r="D27" s="580"/>
      <c r="E27" s="578"/>
      <c r="F27" s="578"/>
      <c r="G27" s="578"/>
      <c r="H27" s="578"/>
      <c r="I27" s="578"/>
      <c r="J27" s="578"/>
      <c r="K27" s="578"/>
      <c r="L27" s="578"/>
      <c r="M27" s="578"/>
      <c r="N27" s="578"/>
      <c r="O27" s="578"/>
      <c r="P27" s="579"/>
      <c r="Q27" s="88"/>
    </row>
    <row r="28" spans="2:17" ht="22.5" customHeight="1">
      <c r="B28" s="85"/>
      <c r="C28" s="575"/>
      <c r="D28" s="580"/>
      <c r="E28" s="578"/>
      <c r="F28" s="578"/>
      <c r="G28" s="578"/>
      <c r="H28" s="578"/>
      <c r="I28" s="578"/>
      <c r="J28" s="578"/>
      <c r="K28" s="578"/>
      <c r="L28" s="578"/>
      <c r="M28" s="578"/>
      <c r="N28" s="578"/>
      <c r="O28" s="578"/>
      <c r="P28" s="579"/>
      <c r="Q28" s="88"/>
    </row>
    <row r="29" spans="2:17" ht="22.5" customHeight="1">
      <c r="B29" s="85"/>
      <c r="C29" s="575"/>
      <c r="D29" s="580"/>
      <c r="E29" s="578"/>
      <c r="F29" s="578"/>
      <c r="G29" s="578"/>
      <c r="H29" s="578"/>
      <c r="I29" s="578"/>
      <c r="J29" s="578"/>
      <c r="K29" s="578"/>
      <c r="L29" s="578"/>
      <c r="M29" s="578"/>
      <c r="N29" s="578"/>
      <c r="O29" s="578"/>
      <c r="P29" s="579"/>
      <c r="Q29" s="88"/>
    </row>
    <row r="30" spans="2:17" ht="22.5" customHeight="1">
      <c r="B30" s="85"/>
      <c r="C30" s="575"/>
      <c r="D30" s="580"/>
      <c r="E30" s="578"/>
      <c r="F30" s="578"/>
      <c r="G30" s="578"/>
      <c r="H30" s="578"/>
      <c r="I30" s="578"/>
      <c r="J30" s="578"/>
      <c r="K30" s="578"/>
      <c r="L30" s="578"/>
      <c r="M30" s="578"/>
      <c r="N30" s="578"/>
      <c r="O30" s="578"/>
      <c r="P30" s="579"/>
      <c r="Q30" s="88"/>
    </row>
    <row r="31" spans="2:17" ht="22.5" customHeight="1">
      <c r="B31" s="85"/>
      <c r="C31" s="575"/>
      <c r="D31" s="580"/>
      <c r="E31" s="578"/>
      <c r="F31" s="578"/>
      <c r="G31" s="578"/>
      <c r="H31" s="578"/>
      <c r="I31" s="578"/>
      <c r="J31" s="578"/>
      <c r="K31" s="578"/>
      <c r="L31" s="578"/>
      <c r="M31" s="578"/>
      <c r="N31" s="578"/>
      <c r="O31" s="578"/>
      <c r="P31" s="579"/>
      <c r="Q31" s="88"/>
    </row>
    <row r="32" spans="2:17" ht="22.5" customHeight="1">
      <c r="B32" s="85"/>
      <c r="C32" s="575"/>
      <c r="D32" s="580"/>
      <c r="E32" s="578"/>
      <c r="F32" s="578"/>
      <c r="G32" s="578"/>
      <c r="H32" s="578"/>
      <c r="I32" s="578"/>
      <c r="J32" s="578"/>
      <c r="K32" s="578"/>
      <c r="L32" s="578"/>
      <c r="M32" s="578"/>
      <c r="N32" s="578"/>
      <c r="O32" s="578"/>
      <c r="P32" s="579"/>
      <c r="Q32" s="88"/>
    </row>
    <row r="33" spans="2:17" ht="22.5" customHeight="1">
      <c r="B33" s="85"/>
      <c r="C33" s="575"/>
      <c r="D33" s="580"/>
      <c r="E33" s="578"/>
      <c r="F33" s="578"/>
      <c r="G33" s="578"/>
      <c r="H33" s="578"/>
      <c r="I33" s="578"/>
      <c r="J33" s="578"/>
      <c r="K33" s="578"/>
      <c r="L33" s="578"/>
      <c r="M33" s="578"/>
      <c r="N33" s="578"/>
      <c r="O33" s="578"/>
      <c r="P33" s="579"/>
      <c r="Q33" s="88"/>
    </row>
    <row r="34" spans="2:17" ht="22.5" customHeight="1">
      <c r="B34" s="85"/>
      <c r="C34" s="576"/>
      <c r="D34" s="581"/>
      <c r="E34" s="582"/>
      <c r="F34" s="582"/>
      <c r="G34" s="582"/>
      <c r="H34" s="582"/>
      <c r="I34" s="582"/>
      <c r="J34" s="582"/>
      <c r="K34" s="582"/>
      <c r="L34" s="582"/>
      <c r="M34" s="582"/>
      <c r="N34" s="582"/>
      <c r="O34" s="582"/>
      <c r="P34" s="583"/>
      <c r="Q34" s="88"/>
    </row>
    <row r="35" spans="2:17" ht="22.5" customHeight="1">
      <c r="B35" s="85"/>
      <c r="C35" s="103"/>
      <c r="D35" s="102"/>
      <c r="E35" s="102"/>
      <c r="F35" s="103"/>
      <c r="G35" s="103"/>
      <c r="H35" s="103"/>
      <c r="I35" s="103"/>
      <c r="J35" s="103"/>
      <c r="K35" s="103"/>
      <c r="L35" s="103"/>
      <c r="M35" s="103"/>
      <c r="N35" s="103"/>
      <c r="O35" s="103"/>
      <c r="P35" s="81"/>
      <c r="Q35" s="88"/>
    </row>
    <row r="36" spans="2:17" ht="22.5" customHeight="1">
      <c r="B36" s="85"/>
      <c r="C36" s="351"/>
      <c r="D36" s="174"/>
      <c r="E36" s="164"/>
      <c r="F36" s="92"/>
      <c r="G36" s="103"/>
      <c r="H36" s="103"/>
      <c r="I36" s="103"/>
      <c r="J36" s="103"/>
      <c r="K36" s="103"/>
      <c r="L36" s="103"/>
      <c r="M36" s="103"/>
      <c r="N36" s="103"/>
      <c r="O36" s="103"/>
      <c r="P36" s="81"/>
      <c r="Q36" s="88"/>
    </row>
    <row r="37" spans="2:17" ht="10.5" customHeight="1">
      <c r="B37" s="85"/>
      <c r="C37" s="81"/>
      <c r="D37" s="108"/>
      <c r="E37" s="108"/>
      <c r="F37" s="87"/>
      <c r="G37" s="87"/>
      <c r="H37" s="87"/>
      <c r="I37" s="87"/>
      <c r="J37" s="87"/>
      <c r="K37" s="87"/>
      <c r="L37" s="87"/>
      <c r="M37" s="87"/>
      <c r="N37" s="87"/>
      <c r="O37" s="87"/>
      <c r="P37" s="87"/>
      <c r="Q37" s="109"/>
    </row>
    <row r="38" spans="2:17" ht="6" customHeight="1">
      <c r="B38" s="110"/>
      <c r="C38" s="111"/>
      <c r="D38" s="111"/>
      <c r="E38" s="111"/>
      <c r="F38" s="111"/>
      <c r="G38" s="111"/>
      <c r="H38" s="112"/>
      <c r="I38" s="111"/>
      <c r="J38" s="111"/>
      <c r="K38" s="111"/>
      <c r="L38" s="112"/>
      <c r="M38" s="111"/>
      <c r="N38" s="111"/>
      <c r="O38" s="111"/>
      <c r="P38" s="111"/>
      <c r="Q38" s="113"/>
    </row>
  </sheetData>
  <sheetProtection/>
  <mergeCells count="16">
    <mergeCell ref="P1:Q2"/>
    <mergeCell ref="C2:E3"/>
    <mergeCell ref="B5:Q5"/>
    <mergeCell ref="C7:P8"/>
    <mergeCell ref="C9:C21"/>
    <mergeCell ref="H10:O10"/>
    <mergeCell ref="H11:O11"/>
    <mergeCell ref="H12:O12"/>
    <mergeCell ref="H17:I17"/>
    <mergeCell ref="K17:L17"/>
    <mergeCell ref="N17:O17"/>
    <mergeCell ref="H18:I18"/>
    <mergeCell ref="K18:L18"/>
    <mergeCell ref="G21:I21"/>
    <mergeCell ref="C22:C34"/>
    <mergeCell ref="D22:P34"/>
  </mergeCells>
  <printOptions/>
  <pageMargins left="0.6299212598425197" right="0.4330708661417323" top="0.6299212598425197" bottom="0.4724409448818898" header="0.2362204724409449" footer="0.1968503937007874"/>
  <pageSetup fitToHeight="1" fitToWidth="1" horizontalDpi="300" verticalDpi="300" orientation="portrait" paperSize="9" scale="97"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Q39"/>
  <sheetViews>
    <sheetView zoomScaleSheetLayoutView="100" zoomScalePageLayoutView="0" workbookViewId="0" topLeftCell="A1">
      <selection activeCell="Z26" sqref="Z26"/>
    </sheetView>
  </sheetViews>
  <sheetFormatPr defaultColWidth="9.00390625" defaultRowHeight="13.5"/>
  <cols>
    <col min="1" max="1" width="0.875" style="79" customWidth="1"/>
    <col min="2" max="2" width="2.50390625" style="79" customWidth="1"/>
    <col min="3" max="3" width="7.125" style="79" customWidth="1"/>
    <col min="4" max="7" width="6.125" style="79" customWidth="1"/>
    <col min="8" max="8" width="6.125" style="84" customWidth="1"/>
    <col min="9" max="11" width="6.125" style="79" customWidth="1"/>
    <col min="12" max="12" width="6.125" style="84" customWidth="1"/>
    <col min="13" max="16" width="6.125" style="79" customWidth="1"/>
    <col min="17" max="17" width="3.875" style="79" customWidth="1"/>
    <col min="18" max="16384" width="9.00390625" style="79" customWidth="1"/>
  </cols>
  <sheetData>
    <row r="1" spans="3:17" ht="17.25" customHeight="1">
      <c r="C1" s="165"/>
      <c r="D1" s="165"/>
      <c r="E1" s="165"/>
      <c r="F1" s="81"/>
      <c r="G1" s="81"/>
      <c r="H1" s="82"/>
      <c r="I1" s="82"/>
      <c r="J1" s="338"/>
      <c r="K1" s="338"/>
      <c r="L1" s="338"/>
      <c r="M1" s="81"/>
      <c r="N1" s="81"/>
      <c r="P1" s="423" t="s">
        <v>479</v>
      </c>
      <c r="Q1" s="423"/>
    </row>
    <row r="2" spans="3:17" ht="17.25" customHeight="1">
      <c r="C2" s="538"/>
      <c r="D2" s="538"/>
      <c r="E2" s="538"/>
      <c r="F2" s="81"/>
      <c r="G2" s="82"/>
      <c r="H2" s="338"/>
      <c r="I2" s="82"/>
      <c r="J2" s="338"/>
      <c r="K2" s="82"/>
      <c r="L2" s="338"/>
      <c r="M2" s="338"/>
      <c r="N2" s="338"/>
      <c r="P2" s="423"/>
      <c r="Q2" s="423"/>
    </row>
    <row r="3" spans="3:17" ht="3" customHeight="1">
      <c r="C3" s="538"/>
      <c r="D3" s="538"/>
      <c r="E3" s="538"/>
      <c r="F3" s="81"/>
      <c r="G3" s="82"/>
      <c r="H3" s="338"/>
      <c r="I3" s="82"/>
      <c r="J3" s="338"/>
      <c r="K3" s="82"/>
      <c r="L3" s="338"/>
      <c r="M3" s="338"/>
      <c r="N3" s="338"/>
      <c r="P3" s="338"/>
      <c r="Q3" s="338"/>
    </row>
    <row r="4" ht="9" customHeight="1"/>
    <row r="5" spans="2:17" ht="21" customHeight="1">
      <c r="B5" s="425" t="s">
        <v>166</v>
      </c>
      <c r="C5" s="426"/>
      <c r="D5" s="426"/>
      <c r="E5" s="426"/>
      <c r="F5" s="426"/>
      <c r="G5" s="426"/>
      <c r="H5" s="426"/>
      <c r="I5" s="426"/>
      <c r="J5" s="426"/>
      <c r="K5" s="426"/>
      <c r="L5" s="426"/>
      <c r="M5" s="426"/>
      <c r="N5" s="426"/>
      <c r="O5" s="426"/>
      <c r="P5" s="426"/>
      <c r="Q5" s="427"/>
    </row>
    <row r="6" spans="2:17" ht="21" customHeight="1">
      <c r="B6" s="341"/>
      <c r="C6" s="80" t="s">
        <v>480</v>
      </c>
      <c r="D6" s="156"/>
      <c r="E6" s="156"/>
      <c r="F6" s="156"/>
      <c r="G6" s="156"/>
      <c r="H6" s="156"/>
      <c r="I6" s="156"/>
      <c r="J6" s="156"/>
      <c r="K6" s="156"/>
      <c r="L6" s="156"/>
      <c r="M6" s="156"/>
      <c r="N6" s="156"/>
      <c r="O6" s="156"/>
      <c r="P6" s="156"/>
      <c r="Q6" s="342"/>
    </row>
    <row r="7" spans="2:17" ht="11.25" customHeight="1">
      <c r="B7" s="85"/>
      <c r="C7" s="584" t="s">
        <v>481</v>
      </c>
      <c r="D7" s="584"/>
      <c r="E7" s="584"/>
      <c r="F7" s="584"/>
      <c r="G7" s="584"/>
      <c r="H7" s="584"/>
      <c r="I7" s="584"/>
      <c r="J7" s="584"/>
      <c r="K7" s="584"/>
      <c r="L7" s="584"/>
      <c r="M7" s="584"/>
      <c r="N7" s="584"/>
      <c r="O7" s="584"/>
      <c r="P7" s="584"/>
      <c r="Q7" s="88"/>
    </row>
    <row r="8" spans="2:17" ht="25.5" customHeight="1">
      <c r="B8" s="85"/>
      <c r="C8" s="585"/>
      <c r="D8" s="585"/>
      <c r="E8" s="585"/>
      <c r="F8" s="585"/>
      <c r="G8" s="585"/>
      <c r="H8" s="585"/>
      <c r="I8" s="585"/>
      <c r="J8" s="585"/>
      <c r="K8" s="585"/>
      <c r="L8" s="585"/>
      <c r="M8" s="585"/>
      <c r="N8" s="585"/>
      <c r="O8" s="585"/>
      <c r="P8" s="585"/>
      <c r="Q8" s="88"/>
    </row>
    <row r="9" spans="2:17" ht="20.25" customHeight="1">
      <c r="B9" s="85"/>
      <c r="C9" s="544" t="s">
        <v>464</v>
      </c>
      <c r="D9" s="157"/>
      <c r="E9" s="158"/>
      <c r="F9" s="158"/>
      <c r="G9" s="158"/>
      <c r="H9" s="158"/>
      <c r="I9" s="343"/>
      <c r="J9" s="344" t="s">
        <v>168</v>
      </c>
      <c r="K9" s="158"/>
      <c r="L9" s="158"/>
      <c r="M9" s="158"/>
      <c r="N9" s="158"/>
      <c r="O9" s="158"/>
      <c r="P9" s="159"/>
      <c r="Q9" s="88"/>
    </row>
    <row r="10" spans="2:17" ht="24.75" customHeight="1">
      <c r="B10" s="85"/>
      <c r="C10" s="544"/>
      <c r="D10" s="89"/>
      <c r="E10" s="92"/>
      <c r="F10" s="92"/>
      <c r="G10" s="352" t="s">
        <v>482</v>
      </c>
      <c r="H10" s="572">
        <v>6000000</v>
      </c>
      <c r="I10" s="573"/>
      <c r="J10" s="573"/>
      <c r="K10" s="573"/>
      <c r="L10" s="573"/>
      <c r="M10" s="573"/>
      <c r="N10" s="573"/>
      <c r="O10" s="574"/>
      <c r="P10" s="94"/>
      <c r="Q10" s="88"/>
    </row>
    <row r="11" spans="2:17" ht="24.75" customHeight="1">
      <c r="B11" s="85"/>
      <c r="C11" s="544"/>
      <c r="D11" s="89"/>
      <c r="E11" s="92"/>
      <c r="F11" s="92"/>
      <c r="G11" s="352" t="s">
        <v>483</v>
      </c>
      <c r="H11" s="572">
        <v>180000</v>
      </c>
      <c r="I11" s="573"/>
      <c r="J11" s="573"/>
      <c r="K11" s="573"/>
      <c r="L11" s="573"/>
      <c r="M11" s="573"/>
      <c r="N11" s="573"/>
      <c r="O11" s="574"/>
      <c r="P11" s="94"/>
      <c r="Q11" s="88"/>
    </row>
    <row r="12" spans="2:17" ht="24.75" customHeight="1">
      <c r="B12" s="85"/>
      <c r="C12" s="544"/>
      <c r="D12" s="89"/>
      <c r="E12" s="92"/>
      <c r="F12" s="92"/>
      <c r="G12" s="352" t="s">
        <v>484</v>
      </c>
      <c r="H12" s="572">
        <v>17820000</v>
      </c>
      <c r="I12" s="573"/>
      <c r="J12" s="573"/>
      <c r="K12" s="573"/>
      <c r="L12" s="573"/>
      <c r="M12" s="573"/>
      <c r="N12" s="573"/>
      <c r="O12" s="574"/>
      <c r="P12" s="94"/>
      <c r="Q12" s="88"/>
    </row>
    <row r="13" spans="2:17" ht="24.75" customHeight="1">
      <c r="B13" s="85"/>
      <c r="C13" s="544"/>
      <c r="D13" s="89" t="s">
        <v>169</v>
      </c>
      <c r="E13" s="92"/>
      <c r="F13" s="92"/>
      <c r="G13" s="92"/>
      <c r="H13" s="92"/>
      <c r="I13" s="92"/>
      <c r="J13" s="92"/>
      <c r="K13" s="92"/>
      <c r="L13" s="92"/>
      <c r="M13" s="92"/>
      <c r="N13" s="92"/>
      <c r="O13" s="92"/>
      <c r="P13" s="94"/>
      <c r="Q13" s="88"/>
    </row>
    <row r="14" spans="2:17" ht="24.75" customHeight="1">
      <c r="B14" s="85"/>
      <c r="C14" s="544"/>
      <c r="D14" s="353" t="s">
        <v>485</v>
      </c>
      <c r="E14" s="354"/>
      <c r="F14" s="354"/>
      <c r="G14" s="354"/>
      <c r="H14" s="92"/>
      <c r="I14" s="92"/>
      <c r="J14" s="92"/>
      <c r="K14" s="92"/>
      <c r="L14" s="92"/>
      <c r="M14" s="92"/>
      <c r="N14" s="92"/>
      <c r="O14" s="92"/>
      <c r="P14" s="94"/>
      <c r="Q14" s="88"/>
    </row>
    <row r="15" spans="2:17" ht="24.75" customHeight="1">
      <c r="B15" s="85"/>
      <c r="C15" s="544"/>
      <c r="D15" s="353" t="s">
        <v>486</v>
      </c>
      <c r="E15" s="354"/>
      <c r="F15" s="354"/>
      <c r="G15" s="354"/>
      <c r="H15" s="92"/>
      <c r="I15" s="92"/>
      <c r="J15" s="92"/>
      <c r="K15" s="92"/>
      <c r="L15" s="92"/>
      <c r="M15" s="92"/>
      <c r="N15" s="92"/>
      <c r="O15" s="92"/>
      <c r="P15" s="94"/>
      <c r="Q15" s="88"/>
    </row>
    <row r="16" spans="2:17" ht="24.75" customHeight="1">
      <c r="B16" s="85"/>
      <c r="C16" s="544"/>
      <c r="D16" s="353" t="s">
        <v>487</v>
      </c>
      <c r="E16" s="354"/>
      <c r="F16" s="354"/>
      <c r="G16" s="354"/>
      <c r="H16" s="92"/>
      <c r="I16" s="92"/>
      <c r="J16" s="92"/>
      <c r="K16" s="92"/>
      <c r="L16" s="92"/>
      <c r="M16" s="92"/>
      <c r="N16" s="92"/>
      <c r="O16" s="92"/>
      <c r="P16" s="94"/>
      <c r="Q16" s="88"/>
    </row>
    <row r="17" spans="2:17" ht="24.75" customHeight="1">
      <c r="B17" s="85"/>
      <c r="C17" s="544"/>
      <c r="D17" s="89" t="s">
        <v>170</v>
      </c>
      <c r="E17" s="92"/>
      <c r="F17" s="92"/>
      <c r="G17" s="92"/>
      <c r="H17" s="92"/>
      <c r="I17" s="92"/>
      <c r="J17" s="92"/>
      <c r="K17" s="92"/>
      <c r="L17" s="92"/>
      <c r="M17" s="92"/>
      <c r="N17" s="92"/>
      <c r="O17" s="92"/>
      <c r="P17" s="94"/>
      <c r="Q17" s="88"/>
    </row>
    <row r="18" spans="2:17" ht="24.75" customHeight="1">
      <c r="B18" s="85"/>
      <c r="C18" s="544"/>
      <c r="D18" s="89" t="s">
        <v>488</v>
      </c>
      <c r="E18" s="92"/>
      <c r="F18" s="92"/>
      <c r="G18" s="92"/>
      <c r="H18" s="547">
        <f>H10-H11</f>
        <v>5820000</v>
      </c>
      <c r="I18" s="547"/>
      <c r="J18" s="92" t="s">
        <v>471</v>
      </c>
      <c r="K18" s="547">
        <f>H12</f>
        <v>17820000</v>
      </c>
      <c r="L18" s="547"/>
      <c r="M18" s="92" t="s">
        <v>489</v>
      </c>
      <c r="N18" s="547">
        <f>H10-H11</f>
        <v>5820000</v>
      </c>
      <c r="O18" s="547"/>
      <c r="P18" s="94" t="s">
        <v>490</v>
      </c>
      <c r="Q18" s="88"/>
    </row>
    <row r="19" spans="2:17" ht="24.75" customHeight="1">
      <c r="B19" s="85"/>
      <c r="C19" s="544"/>
      <c r="D19" s="89"/>
      <c r="E19" s="92"/>
      <c r="F19" s="92"/>
      <c r="G19" s="92" t="s">
        <v>472</v>
      </c>
      <c r="H19" s="549">
        <f>H18/(K18+N18)</f>
        <v>0.24619289340101522</v>
      </c>
      <c r="I19" s="549"/>
      <c r="J19" s="92"/>
      <c r="K19" s="571"/>
      <c r="L19" s="571"/>
      <c r="M19" s="347"/>
      <c r="N19" s="92"/>
      <c r="O19" s="92"/>
      <c r="P19" s="94"/>
      <c r="Q19" s="88"/>
    </row>
    <row r="20" spans="2:17" ht="24.75" customHeight="1">
      <c r="B20" s="85"/>
      <c r="C20" s="544"/>
      <c r="D20" s="89" t="s">
        <v>473</v>
      </c>
      <c r="E20" s="92"/>
      <c r="F20" s="92"/>
      <c r="G20" s="348" t="s">
        <v>474</v>
      </c>
      <c r="H20" s="349"/>
      <c r="I20" s="349" t="s">
        <v>475</v>
      </c>
      <c r="J20" s="92"/>
      <c r="K20" s="346"/>
      <c r="L20" s="346"/>
      <c r="M20" s="347"/>
      <c r="N20" s="348" t="s">
        <v>474</v>
      </c>
      <c r="O20" s="92"/>
      <c r="P20" s="94"/>
      <c r="Q20" s="88"/>
    </row>
    <row r="21" spans="2:17" ht="24.75" customHeight="1">
      <c r="B21" s="85"/>
      <c r="C21" s="544"/>
      <c r="D21" s="89"/>
      <c r="G21" s="350"/>
      <c r="P21" s="88"/>
      <c r="Q21" s="88"/>
    </row>
    <row r="22" spans="2:17" ht="24.75" customHeight="1">
      <c r="B22" s="85"/>
      <c r="C22" s="586"/>
      <c r="D22" s="89"/>
      <c r="E22" s="92"/>
      <c r="F22" s="92"/>
      <c r="G22" s="587"/>
      <c r="H22" s="587"/>
      <c r="I22" s="587"/>
      <c r="J22" s="92"/>
      <c r="K22" s="92"/>
      <c r="L22" s="92"/>
      <c r="M22" s="92"/>
      <c r="N22" s="92"/>
      <c r="O22" s="92"/>
      <c r="P22" s="94"/>
      <c r="Q22" s="88"/>
    </row>
    <row r="23" spans="2:17" ht="24.75" customHeight="1">
      <c r="B23" s="85"/>
      <c r="C23" s="575"/>
      <c r="D23" s="577"/>
      <c r="E23" s="578"/>
      <c r="F23" s="578"/>
      <c r="G23" s="578"/>
      <c r="H23" s="578"/>
      <c r="I23" s="578"/>
      <c r="J23" s="578"/>
      <c r="K23" s="578"/>
      <c r="L23" s="578"/>
      <c r="M23" s="578"/>
      <c r="N23" s="578"/>
      <c r="O23" s="578"/>
      <c r="P23" s="579"/>
      <c r="Q23" s="88"/>
    </row>
    <row r="24" spans="2:17" ht="24.75" customHeight="1">
      <c r="B24" s="85"/>
      <c r="C24" s="575"/>
      <c r="D24" s="580"/>
      <c r="E24" s="578"/>
      <c r="F24" s="578"/>
      <c r="G24" s="578"/>
      <c r="H24" s="578"/>
      <c r="I24" s="578"/>
      <c r="J24" s="578"/>
      <c r="K24" s="578"/>
      <c r="L24" s="578"/>
      <c r="M24" s="578"/>
      <c r="N24" s="578"/>
      <c r="O24" s="578"/>
      <c r="P24" s="579"/>
      <c r="Q24" s="88"/>
    </row>
    <row r="25" spans="2:17" ht="24.75" customHeight="1">
      <c r="B25" s="85"/>
      <c r="C25" s="575"/>
      <c r="D25" s="580"/>
      <c r="E25" s="578"/>
      <c r="F25" s="578"/>
      <c r="G25" s="578"/>
      <c r="H25" s="578"/>
      <c r="I25" s="578"/>
      <c r="J25" s="578"/>
      <c r="K25" s="578"/>
      <c r="L25" s="578"/>
      <c r="M25" s="578"/>
      <c r="N25" s="578"/>
      <c r="O25" s="578"/>
      <c r="P25" s="579"/>
      <c r="Q25" s="88"/>
    </row>
    <row r="26" spans="2:17" ht="22.5" customHeight="1">
      <c r="B26" s="85"/>
      <c r="C26" s="575"/>
      <c r="D26" s="580"/>
      <c r="E26" s="578"/>
      <c r="F26" s="578"/>
      <c r="G26" s="578"/>
      <c r="H26" s="578"/>
      <c r="I26" s="578"/>
      <c r="J26" s="578"/>
      <c r="K26" s="578"/>
      <c r="L26" s="578"/>
      <c r="M26" s="578"/>
      <c r="N26" s="578"/>
      <c r="O26" s="578"/>
      <c r="P26" s="579"/>
      <c r="Q26" s="88"/>
    </row>
    <row r="27" spans="2:17" ht="22.5" customHeight="1">
      <c r="B27" s="85"/>
      <c r="C27" s="575"/>
      <c r="D27" s="580"/>
      <c r="E27" s="578"/>
      <c r="F27" s="578"/>
      <c r="G27" s="578"/>
      <c r="H27" s="578"/>
      <c r="I27" s="578"/>
      <c r="J27" s="578"/>
      <c r="K27" s="578"/>
      <c r="L27" s="578"/>
      <c r="M27" s="578"/>
      <c r="N27" s="578"/>
      <c r="O27" s="578"/>
      <c r="P27" s="579"/>
      <c r="Q27" s="88"/>
    </row>
    <row r="28" spans="2:17" ht="22.5" customHeight="1">
      <c r="B28" s="85"/>
      <c r="C28" s="575"/>
      <c r="D28" s="580"/>
      <c r="E28" s="578"/>
      <c r="F28" s="578"/>
      <c r="G28" s="578"/>
      <c r="H28" s="578"/>
      <c r="I28" s="578"/>
      <c r="J28" s="578"/>
      <c r="K28" s="578"/>
      <c r="L28" s="578"/>
      <c r="M28" s="578"/>
      <c r="N28" s="578"/>
      <c r="O28" s="578"/>
      <c r="P28" s="579"/>
      <c r="Q28" s="88"/>
    </row>
    <row r="29" spans="2:17" ht="22.5" customHeight="1">
      <c r="B29" s="85"/>
      <c r="C29" s="575"/>
      <c r="D29" s="580"/>
      <c r="E29" s="578"/>
      <c r="F29" s="578"/>
      <c r="G29" s="578"/>
      <c r="H29" s="578"/>
      <c r="I29" s="578"/>
      <c r="J29" s="578"/>
      <c r="K29" s="578"/>
      <c r="L29" s="578"/>
      <c r="M29" s="578"/>
      <c r="N29" s="578"/>
      <c r="O29" s="578"/>
      <c r="P29" s="579"/>
      <c r="Q29" s="88"/>
    </row>
    <row r="30" spans="2:17" ht="22.5" customHeight="1">
      <c r="B30" s="85"/>
      <c r="C30" s="575"/>
      <c r="D30" s="580"/>
      <c r="E30" s="578"/>
      <c r="F30" s="578"/>
      <c r="G30" s="578"/>
      <c r="H30" s="578"/>
      <c r="I30" s="578"/>
      <c r="J30" s="578"/>
      <c r="K30" s="578"/>
      <c r="L30" s="578"/>
      <c r="M30" s="578"/>
      <c r="N30" s="578"/>
      <c r="O30" s="578"/>
      <c r="P30" s="579"/>
      <c r="Q30" s="88"/>
    </row>
    <row r="31" spans="2:17" ht="22.5" customHeight="1">
      <c r="B31" s="85"/>
      <c r="C31" s="575"/>
      <c r="D31" s="580"/>
      <c r="E31" s="578"/>
      <c r="F31" s="578"/>
      <c r="G31" s="578"/>
      <c r="H31" s="578"/>
      <c r="I31" s="578"/>
      <c r="J31" s="578"/>
      <c r="K31" s="578"/>
      <c r="L31" s="578"/>
      <c r="M31" s="578"/>
      <c r="N31" s="578"/>
      <c r="O31" s="578"/>
      <c r="P31" s="579"/>
      <c r="Q31" s="88"/>
    </row>
    <row r="32" spans="2:17" ht="22.5" customHeight="1">
      <c r="B32" s="85"/>
      <c r="C32" s="575"/>
      <c r="D32" s="580"/>
      <c r="E32" s="578"/>
      <c r="F32" s="578"/>
      <c r="G32" s="578"/>
      <c r="H32" s="578"/>
      <c r="I32" s="578"/>
      <c r="J32" s="578"/>
      <c r="K32" s="578"/>
      <c r="L32" s="578"/>
      <c r="M32" s="578"/>
      <c r="N32" s="578"/>
      <c r="O32" s="578"/>
      <c r="P32" s="579"/>
      <c r="Q32" s="88"/>
    </row>
    <row r="33" spans="2:17" ht="22.5" customHeight="1">
      <c r="B33" s="85"/>
      <c r="C33" s="575"/>
      <c r="D33" s="580"/>
      <c r="E33" s="578"/>
      <c r="F33" s="578"/>
      <c r="G33" s="578"/>
      <c r="H33" s="578"/>
      <c r="I33" s="578"/>
      <c r="J33" s="578"/>
      <c r="K33" s="578"/>
      <c r="L33" s="578"/>
      <c r="M33" s="578"/>
      <c r="N33" s="578"/>
      <c r="O33" s="578"/>
      <c r="P33" s="579"/>
      <c r="Q33" s="88"/>
    </row>
    <row r="34" spans="2:17" ht="22.5" customHeight="1">
      <c r="B34" s="85"/>
      <c r="C34" s="575"/>
      <c r="D34" s="580"/>
      <c r="E34" s="578"/>
      <c r="F34" s="578"/>
      <c r="G34" s="578"/>
      <c r="H34" s="578"/>
      <c r="I34" s="578"/>
      <c r="J34" s="578"/>
      <c r="K34" s="578"/>
      <c r="L34" s="578"/>
      <c r="M34" s="578"/>
      <c r="N34" s="578"/>
      <c r="O34" s="578"/>
      <c r="P34" s="579"/>
      <c r="Q34" s="88"/>
    </row>
    <row r="35" spans="2:17" ht="22.5" customHeight="1">
      <c r="B35" s="85"/>
      <c r="C35" s="576"/>
      <c r="D35" s="581"/>
      <c r="E35" s="582"/>
      <c r="F35" s="582"/>
      <c r="G35" s="582"/>
      <c r="H35" s="582"/>
      <c r="I35" s="582"/>
      <c r="J35" s="582"/>
      <c r="K35" s="582"/>
      <c r="L35" s="582"/>
      <c r="M35" s="582"/>
      <c r="N35" s="582"/>
      <c r="O35" s="582"/>
      <c r="P35" s="583"/>
      <c r="Q35" s="88"/>
    </row>
    <row r="36" spans="2:17" ht="22.5" customHeight="1">
      <c r="B36" s="85"/>
      <c r="C36" s="103"/>
      <c r="D36" s="102"/>
      <c r="E36" s="102"/>
      <c r="F36" s="103"/>
      <c r="G36" s="103"/>
      <c r="H36" s="103"/>
      <c r="I36" s="103"/>
      <c r="J36" s="103"/>
      <c r="K36" s="103"/>
      <c r="L36" s="103"/>
      <c r="M36" s="103"/>
      <c r="N36" s="103"/>
      <c r="O36" s="103"/>
      <c r="P36" s="81"/>
      <c r="Q36" s="88"/>
    </row>
    <row r="37" spans="2:17" ht="22.5" customHeight="1">
      <c r="B37" s="85"/>
      <c r="C37" s="351"/>
      <c r="D37" s="174"/>
      <c r="E37" s="164"/>
      <c r="F37" s="92"/>
      <c r="G37" s="103"/>
      <c r="H37" s="103"/>
      <c r="I37" s="103"/>
      <c r="J37" s="103"/>
      <c r="K37" s="103"/>
      <c r="L37" s="103"/>
      <c r="M37" s="103"/>
      <c r="N37" s="103"/>
      <c r="O37" s="103"/>
      <c r="P37" s="81"/>
      <c r="Q37" s="88"/>
    </row>
    <row r="38" spans="2:17" ht="10.5" customHeight="1">
      <c r="B38" s="85"/>
      <c r="C38" s="81"/>
      <c r="D38" s="108"/>
      <c r="E38" s="108"/>
      <c r="F38" s="87"/>
      <c r="G38" s="87"/>
      <c r="H38" s="87"/>
      <c r="I38" s="87"/>
      <c r="J38" s="87"/>
      <c r="K38" s="87"/>
      <c r="L38" s="87"/>
      <c r="M38" s="87"/>
      <c r="N38" s="87"/>
      <c r="O38" s="87"/>
      <c r="P38" s="87"/>
      <c r="Q38" s="109"/>
    </row>
    <row r="39" spans="2:17" ht="6" customHeight="1">
      <c r="B39" s="110"/>
      <c r="C39" s="111"/>
      <c r="D39" s="111"/>
      <c r="E39" s="111"/>
      <c r="F39" s="111"/>
      <c r="G39" s="111"/>
      <c r="H39" s="112"/>
      <c r="I39" s="111"/>
      <c r="J39" s="111"/>
      <c r="K39" s="111"/>
      <c r="L39" s="112"/>
      <c r="M39" s="111"/>
      <c r="N39" s="111"/>
      <c r="O39" s="111"/>
      <c r="P39" s="111"/>
      <c r="Q39" s="113"/>
    </row>
  </sheetData>
  <sheetProtection/>
  <mergeCells count="16">
    <mergeCell ref="P1:Q2"/>
    <mergeCell ref="C2:E3"/>
    <mergeCell ref="B5:Q5"/>
    <mergeCell ref="C7:P8"/>
    <mergeCell ref="C9:C22"/>
    <mergeCell ref="H10:O10"/>
    <mergeCell ref="H11:O11"/>
    <mergeCell ref="H12:O12"/>
    <mergeCell ref="H18:I18"/>
    <mergeCell ref="K18:L18"/>
    <mergeCell ref="N18:O18"/>
    <mergeCell ref="H19:I19"/>
    <mergeCell ref="K19:L19"/>
    <mergeCell ref="G22:I22"/>
    <mergeCell ref="C23:C35"/>
    <mergeCell ref="D23:P35"/>
  </mergeCells>
  <printOptions/>
  <pageMargins left="0.6299212598425197" right="0.4330708661417323" top="0.6299212598425197" bottom="0.4724409448818898" header="0.2362204724409449" footer="0.1968503937007874"/>
  <pageSetup fitToHeight="1" fitToWidth="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B1" sqref="B1"/>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60" t="s">
        <v>39</v>
      </c>
      <c r="Q1" s="360"/>
    </row>
    <row r="2" spans="3:17" ht="17.25" customHeight="1">
      <c r="C2" s="362"/>
      <c r="D2" s="362"/>
      <c r="E2" s="362"/>
      <c r="G2" s="12"/>
      <c r="I2" s="12"/>
      <c r="J2" s="2"/>
      <c r="K2" s="12"/>
      <c r="M2" s="2"/>
      <c r="N2" s="2"/>
      <c r="P2" s="360"/>
      <c r="Q2" s="360"/>
    </row>
    <row r="3" spans="3:17" ht="3" customHeight="1">
      <c r="C3" s="362"/>
      <c r="D3" s="362"/>
      <c r="E3" s="362"/>
      <c r="G3" s="12"/>
      <c r="I3" s="12"/>
      <c r="J3" s="2"/>
      <c r="K3" s="12"/>
      <c r="M3" s="2"/>
      <c r="N3" s="2"/>
      <c r="P3" s="2"/>
      <c r="Q3" s="2"/>
    </row>
    <row r="4" ht="9" customHeight="1"/>
    <row r="5" spans="2:17" ht="22.5" customHeight="1">
      <c r="B5" s="365" t="s">
        <v>40</v>
      </c>
      <c r="C5" s="366"/>
      <c r="D5" s="366"/>
      <c r="E5" s="366"/>
      <c r="F5" s="366"/>
      <c r="G5" s="366"/>
      <c r="H5" s="366"/>
      <c r="I5" s="366"/>
      <c r="J5" s="366"/>
      <c r="K5" s="366"/>
      <c r="L5" s="366"/>
      <c r="M5" s="366"/>
      <c r="N5" s="366"/>
      <c r="O5" s="366"/>
      <c r="P5" s="366"/>
      <c r="Q5" s="367"/>
    </row>
    <row r="6" spans="2:17" ht="22.5" customHeight="1">
      <c r="B6" s="3"/>
      <c r="C6" s="391" t="s">
        <v>22</v>
      </c>
      <c r="D6" s="392"/>
      <c r="E6" s="418"/>
      <c r="F6" s="419"/>
      <c r="G6" s="419"/>
      <c r="H6" s="419"/>
      <c r="I6" s="419"/>
      <c r="J6" s="419"/>
      <c r="K6" s="419"/>
      <c r="L6" s="419"/>
      <c r="M6" s="419"/>
      <c r="N6" s="419"/>
      <c r="O6" s="419"/>
      <c r="P6" s="419"/>
      <c r="Q6" s="420"/>
    </row>
    <row r="7" spans="2:17" ht="45" customHeight="1">
      <c r="B7" s="3"/>
      <c r="C7" s="393" t="s">
        <v>41</v>
      </c>
      <c r="D7" s="70" t="s">
        <v>14</v>
      </c>
      <c r="E7" s="396"/>
      <c r="F7" s="397"/>
      <c r="G7" s="397"/>
      <c r="H7" s="72" t="s">
        <v>42</v>
      </c>
      <c r="I7" s="396"/>
      <c r="J7" s="397"/>
      <c r="K7" s="397"/>
      <c r="L7" s="397"/>
      <c r="M7" s="397"/>
      <c r="N7" s="397"/>
      <c r="O7" s="397"/>
      <c r="P7" s="397"/>
      <c r="Q7" s="398"/>
    </row>
    <row r="8" spans="2:17" ht="45" customHeight="1">
      <c r="B8" s="3"/>
      <c r="C8" s="394"/>
      <c r="D8" s="69" t="s">
        <v>43</v>
      </c>
      <c r="E8" s="388"/>
      <c r="F8" s="389"/>
      <c r="G8" s="389"/>
      <c r="H8" s="389"/>
      <c r="I8" s="390"/>
      <c r="J8" s="405" t="s">
        <v>44</v>
      </c>
      <c r="K8" s="69" t="s">
        <v>45</v>
      </c>
      <c r="L8" s="388"/>
      <c r="M8" s="389"/>
      <c r="N8" s="389"/>
      <c r="O8" s="389"/>
      <c r="P8" s="389"/>
      <c r="Q8" s="399"/>
    </row>
    <row r="9" spans="2:17" ht="45" customHeight="1">
      <c r="B9" s="3"/>
      <c r="C9" s="394"/>
      <c r="D9" s="69" t="s">
        <v>46</v>
      </c>
      <c r="E9" s="388"/>
      <c r="F9" s="389"/>
      <c r="G9" s="389"/>
      <c r="H9" s="389"/>
      <c r="I9" s="390"/>
      <c r="J9" s="405"/>
      <c r="K9" s="69" t="s">
        <v>47</v>
      </c>
      <c r="L9" s="388"/>
      <c r="M9" s="389"/>
      <c r="N9" s="389"/>
      <c r="O9" s="389"/>
      <c r="P9" s="389"/>
      <c r="Q9" s="399"/>
    </row>
    <row r="10" spans="2:17" ht="45" customHeight="1">
      <c r="B10" s="3"/>
      <c r="C10" s="394"/>
      <c r="D10" s="69" t="s">
        <v>48</v>
      </c>
      <c r="E10" s="388"/>
      <c r="F10" s="389"/>
      <c r="G10" s="389"/>
      <c r="H10" s="389"/>
      <c r="I10" s="390"/>
      <c r="J10" s="405"/>
      <c r="K10" s="69" t="s">
        <v>49</v>
      </c>
      <c r="L10" s="388"/>
      <c r="M10" s="389"/>
      <c r="N10" s="389"/>
      <c r="O10" s="389"/>
      <c r="P10" s="389"/>
      <c r="Q10" s="399"/>
    </row>
    <row r="11" spans="2:17" ht="45" customHeight="1">
      <c r="B11" s="3"/>
      <c r="C11" s="394"/>
      <c r="D11" s="69" t="s">
        <v>50</v>
      </c>
      <c r="E11" s="388"/>
      <c r="F11" s="389"/>
      <c r="G11" s="389"/>
      <c r="H11" s="389"/>
      <c r="I11" s="390"/>
      <c r="J11" s="405"/>
      <c r="K11" s="69" t="s">
        <v>51</v>
      </c>
      <c r="L11" s="400"/>
      <c r="M11" s="389"/>
      <c r="N11" s="389"/>
      <c r="O11" s="389"/>
      <c r="P11" s="389"/>
      <c r="Q11" s="399"/>
    </row>
    <row r="12" spans="2:17" ht="45" customHeight="1">
      <c r="B12" s="3"/>
      <c r="C12" s="394"/>
      <c r="D12" s="69" t="s">
        <v>52</v>
      </c>
      <c r="E12" s="388"/>
      <c r="F12" s="389"/>
      <c r="G12" s="389"/>
      <c r="H12" s="389"/>
      <c r="I12" s="390"/>
      <c r="J12" s="405"/>
      <c r="K12" s="69" t="s">
        <v>53</v>
      </c>
      <c r="L12" s="388"/>
      <c r="M12" s="389"/>
      <c r="N12" s="389"/>
      <c r="O12" s="389"/>
      <c r="P12" s="389"/>
      <c r="Q12" s="399"/>
    </row>
    <row r="13" spans="2:17" ht="45" customHeight="1">
      <c r="B13" s="3"/>
      <c r="C13" s="395"/>
      <c r="D13" s="71" t="s">
        <v>54</v>
      </c>
      <c r="E13" s="401"/>
      <c r="F13" s="402"/>
      <c r="G13" s="402"/>
      <c r="H13" s="402"/>
      <c r="I13" s="403"/>
      <c r="J13" s="406"/>
      <c r="K13" s="71" t="s">
        <v>55</v>
      </c>
      <c r="L13" s="401"/>
      <c r="M13" s="402"/>
      <c r="N13" s="402"/>
      <c r="O13" s="402"/>
      <c r="P13" s="402"/>
      <c r="Q13" s="404"/>
    </row>
    <row r="14" spans="2:17" ht="45" customHeight="1">
      <c r="B14" s="3"/>
      <c r="C14" s="393" t="s">
        <v>56</v>
      </c>
      <c r="D14" s="70" t="s">
        <v>14</v>
      </c>
      <c r="E14" s="396"/>
      <c r="F14" s="397"/>
      <c r="G14" s="397"/>
      <c r="H14" s="72" t="s">
        <v>42</v>
      </c>
      <c r="I14" s="396"/>
      <c r="J14" s="397"/>
      <c r="K14" s="397"/>
      <c r="L14" s="397"/>
      <c r="M14" s="397"/>
      <c r="N14" s="397"/>
      <c r="O14" s="397"/>
      <c r="P14" s="397"/>
      <c r="Q14" s="398"/>
    </row>
    <row r="15" spans="2:17" ht="45" customHeight="1">
      <c r="B15" s="3"/>
      <c r="C15" s="394"/>
      <c r="D15" s="69" t="s">
        <v>43</v>
      </c>
      <c r="E15" s="388"/>
      <c r="F15" s="389"/>
      <c r="G15" s="389"/>
      <c r="H15" s="389"/>
      <c r="I15" s="390"/>
      <c r="J15" s="405" t="s">
        <v>44</v>
      </c>
      <c r="K15" s="69" t="s">
        <v>45</v>
      </c>
      <c r="L15" s="388"/>
      <c r="M15" s="389"/>
      <c r="N15" s="389"/>
      <c r="O15" s="389"/>
      <c r="P15" s="389"/>
      <c r="Q15" s="399"/>
    </row>
    <row r="16" spans="2:17" ht="45" customHeight="1">
      <c r="B16" s="3"/>
      <c r="C16" s="394"/>
      <c r="D16" s="69" t="s">
        <v>46</v>
      </c>
      <c r="E16" s="388"/>
      <c r="F16" s="389"/>
      <c r="G16" s="389"/>
      <c r="H16" s="389"/>
      <c r="I16" s="390"/>
      <c r="J16" s="405"/>
      <c r="K16" s="69" t="s">
        <v>47</v>
      </c>
      <c r="L16" s="388"/>
      <c r="M16" s="389"/>
      <c r="N16" s="389"/>
      <c r="O16" s="389"/>
      <c r="P16" s="389"/>
      <c r="Q16" s="399"/>
    </row>
    <row r="17" spans="2:18" ht="45" customHeight="1">
      <c r="B17" s="3"/>
      <c r="C17" s="394"/>
      <c r="D17" s="69" t="s">
        <v>48</v>
      </c>
      <c r="E17" s="388"/>
      <c r="F17" s="389"/>
      <c r="G17" s="389"/>
      <c r="H17" s="389"/>
      <c r="I17" s="390"/>
      <c r="J17" s="405"/>
      <c r="K17" s="69" t="s">
        <v>49</v>
      </c>
      <c r="L17" s="388"/>
      <c r="M17" s="389"/>
      <c r="N17" s="389"/>
      <c r="O17" s="389"/>
      <c r="P17" s="389"/>
      <c r="Q17" s="399"/>
      <c r="R17" s="26"/>
    </row>
    <row r="18" spans="2:18" ht="45" customHeight="1">
      <c r="B18" s="3"/>
      <c r="C18" s="394"/>
      <c r="D18" s="69" t="s">
        <v>50</v>
      </c>
      <c r="E18" s="388"/>
      <c r="F18" s="389"/>
      <c r="G18" s="389"/>
      <c r="H18" s="389"/>
      <c r="I18" s="390"/>
      <c r="J18" s="405"/>
      <c r="K18" s="69" t="s">
        <v>51</v>
      </c>
      <c r="L18" s="400"/>
      <c r="M18" s="389"/>
      <c r="N18" s="389"/>
      <c r="O18" s="389"/>
      <c r="P18" s="389"/>
      <c r="Q18" s="399"/>
      <c r="R18" s="26"/>
    </row>
    <row r="19" spans="2:18" ht="45" customHeight="1">
      <c r="B19" s="3"/>
      <c r="C19" s="394"/>
      <c r="D19" s="69" t="s">
        <v>52</v>
      </c>
      <c r="E19" s="388"/>
      <c r="F19" s="389"/>
      <c r="G19" s="389"/>
      <c r="H19" s="389"/>
      <c r="I19" s="390"/>
      <c r="J19" s="405"/>
      <c r="K19" s="69" t="s">
        <v>53</v>
      </c>
      <c r="L19" s="388"/>
      <c r="M19" s="389"/>
      <c r="N19" s="389"/>
      <c r="O19" s="389"/>
      <c r="P19" s="389"/>
      <c r="Q19" s="399"/>
      <c r="R19" s="26"/>
    </row>
    <row r="20" spans="2:18" ht="45" customHeight="1">
      <c r="B20" s="3"/>
      <c r="C20" s="395"/>
      <c r="D20" s="71" t="s">
        <v>54</v>
      </c>
      <c r="E20" s="401"/>
      <c r="F20" s="402"/>
      <c r="G20" s="402"/>
      <c r="H20" s="402"/>
      <c r="I20" s="403"/>
      <c r="J20" s="406"/>
      <c r="K20" s="71" t="s">
        <v>55</v>
      </c>
      <c r="L20" s="401"/>
      <c r="M20" s="402"/>
      <c r="N20" s="402"/>
      <c r="O20" s="402"/>
      <c r="P20" s="402"/>
      <c r="Q20" s="404"/>
      <c r="R20" s="26"/>
    </row>
    <row r="21" spans="2:18" ht="22.5" customHeight="1">
      <c r="B21" s="3"/>
      <c r="C21" s="64" t="s">
        <v>57</v>
      </c>
      <c r="D21" s="407" t="s">
        <v>58</v>
      </c>
      <c r="E21" s="407"/>
      <c r="F21" s="407"/>
      <c r="G21" s="407"/>
      <c r="H21" s="407"/>
      <c r="I21" s="407"/>
      <c r="J21" s="407"/>
      <c r="K21" s="407"/>
      <c r="L21" s="407"/>
      <c r="M21" s="407"/>
      <c r="N21" s="407"/>
      <c r="O21" s="407"/>
      <c r="P21" s="407"/>
      <c r="Q21" s="408"/>
      <c r="R21" s="26"/>
    </row>
    <row r="22" spans="2:18" ht="22.5" customHeight="1">
      <c r="B22" s="3"/>
      <c r="C22" s="409"/>
      <c r="D22" s="410"/>
      <c r="E22" s="410"/>
      <c r="F22" s="410"/>
      <c r="G22" s="410"/>
      <c r="H22" s="410"/>
      <c r="I22" s="410"/>
      <c r="J22" s="410"/>
      <c r="K22" s="410"/>
      <c r="L22" s="410"/>
      <c r="M22" s="410"/>
      <c r="N22" s="410"/>
      <c r="O22" s="410"/>
      <c r="P22" s="410"/>
      <c r="Q22" s="411"/>
      <c r="R22" s="26"/>
    </row>
    <row r="23" spans="2:18" ht="22.5" customHeight="1">
      <c r="B23" s="3"/>
      <c r="C23" s="412"/>
      <c r="D23" s="413"/>
      <c r="E23" s="413"/>
      <c r="F23" s="413"/>
      <c r="G23" s="413"/>
      <c r="H23" s="413"/>
      <c r="I23" s="413"/>
      <c r="J23" s="413"/>
      <c r="K23" s="413"/>
      <c r="L23" s="413"/>
      <c r="M23" s="413"/>
      <c r="N23" s="413"/>
      <c r="O23" s="413"/>
      <c r="P23" s="413"/>
      <c r="Q23" s="414"/>
      <c r="R23" s="26"/>
    </row>
    <row r="24" spans="2:17" ht="22.5" customHeight="1">
      <c r="B24" s="3"/>
      <c r="C24" s="415"/>
      <c r="D24" s="416"/>
      <c r="E24" s="416"/>
      <c r="F24" s="416"/>
      <c r="G24" s="416"/>
      <c r="H24" s="416"/>
      <c r="I24" s="416"/>
      <c r="J24" s="416"/>
      <c r="K24" s="416"/>
      <c r="L24" s="416"/>
      <c r="M24" s="416"/>
      <c r="N24" s="416"/>
      <c r="O24" s="416"/>
      <c r="P24" s="416"/>
      <c r="Q24" s="417"/>
    </row>
    <row r="25" spans="2:17" ht="9.75" customHeight="1">
      <c r="B25" s="3"/>
      <c r="C25" s="47" t="s">
        <v>59</v>
      </c>
      <c r="D25" s="48"/>
      <c r="E25" s="49"/>
      <c r="F25" s="49"/>
      <c r="G25" s="49"/>
      <c r="H25" s="49"/>
      <c r="I25" s="315" t="s">
        <v>442</v>
      </c>
      <c r="J25" s="316"/>
      <c r="K25" s="48"/>
      <c r="L25" s="50"/>
      <c r="M25" s="50"/>
      <c r="N25" s="50"/>
      <c r="O25" s="50"/>
      <c r="P25" s="50"/>
      <c r="Q25" s="51"/>
    </row>
    <row r="26" spans="2:17" ht="9.75" customHeight="1">
      <c r="B26" s="32"/>
      <c r="C26" s="52" t="s">
        <v>60</v>
      </c>
      <c r="D26" s="33"/>
      <c r="E26" s="33"/>
      <c r="F26" s="33"/>
      <c r="G26" s="33"/>
      <c r="H26" s="34"/>
      <c r="I26" s="317" t="s">
        <v>443</v>
      </c>
      <c r="J26" s="318"/>
      <c r="K26" s="33"/>
      <c r="L26" s="34"/>
      <c r="M26" s="33"/>
      <c r="N26" s="33"/>
      <c r="O26" s="33"/>
      <c r="P26" s="33"/>
      <c r="Q26" s="35"/>
    </row>
  </sheetData>
  <sheetProtection/>
  <mergeCells count="39">
    <mergeCell ref="L20:Q20"/>
    <mergeCell ref="E19:I19"/>
    <mergeCell ref="E17:I17"/>
    <mergeCell ref="E15:I15"/>
    <mergeCell ref="E6:Q6"/>
    <mergeCell ref="L12:Q12"/>
    <mergeCell ref="E8:I8"/>
    <mergeCell ref="E12:I12"/>
    <mergeCell ref="E7:G7"/>
    <mergeCell ref="D21:Q21"/>
    <mergeCell ref="C22:Q24"/>
    <mergeCell ref="C14:C20"/>
    <mergeCell ref="E18:I18"/>
    <mergeCell ref="L15:Q15"/>
    <mergeCell ref="L18:Q18"/>
    <mergeCell ref="J15:J20"/>
    <mergeCell ref="I14:Q14"/>
    <mergeCell ref="L19:Q19"/>
    <mergeCell ref="E20:I20"/>
    <mergeCell ref="B5:Q5"/>
    <mergeCell ref="L10:Q10"/>
    <mergeCell ref="E9:I9"/>
    <mergeCell ref="L17:Q17"/>
    <mergeCell ref="L16:Q16"/>
    <mergeCell ref="E10:I10"/>
    <mergeCell ref="E16:I16"/>
    <mergeCell ref="L13:Q13"/>
    <mergeCell ref="J8:J13"/>
    <mergeCell ref="E14:G14"/>
    <mergeCell ref="C2:E3"/>
    <mergeCell ref="E11:I11"/>
    <mergeCell ref="C6:D6"/>
    <mergeCell ref="C7:C13"/>
    <mergeCell ref="I7:Q7"/>
    <mergeCell ref="P1:Q2"/>
    <mergeCell ref="L8:Q8"/>
    <mergeCell ref="L11:Q11"/>
    <mergeCell ref="L9:Q9"/>
    <mergeCell ref="E13:I13"/>
  </mergeCells>
  <printOptions/>
  <pageMargins left="0.6299212598425197" right="0.4330708661417323" top="0.6299212598425197" bottom="0.4724409448818898" header="0.2362204724409449" footer="0.1968503937007874"/>
  <pageSetup fitToHeight="1" fitToWidth="1" horizontalDpi="600" verticalDpi="600" orientation="portrait" paperSize="9" scale="98"/>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B1" sqref="B1"/>
    </sheetView>
  </sheetViews>
  <sheetFormatPr defaultColWidth="9.00390625" defaultRowHeight="13.5" customHeight="1"/>
  <cols>
    <col min="1" max="1" width="0.875" style="154" customWidth="1"/>
    <col min="2" max="2" width="2.50390625" style="154" customWidth="1"/>
    <col min="3" max="3" width="7.125" style="154" customWidth="1"/>
    <col min="4" max="7" width="6.125" style="154" customWidth="1"/>
    <col min="8" max="8" width="6.125" style="279" customWidth="1"/>
    <col min="9" max="11" width="6.125" style="154" customWidth="1"/>
    <col min="12" max="12" width="6.125" style="279" customWidth="1"/>
    <col min="13" max="16" width="6.125" style="154" customWidth="1"/>
    <col min="17" max="17" width="3.875" style="154" customWidth="1"/>
    <col min="18" max="16384" width="9.00390625" style="280" customWidth="1"/>
  </cols>
  <sheetData>
    <row r="1" spans="3:17" ht="17.25" customHeight="1">
      <c r="C1" s="277"/>
      <c r="D1" s="277"/>
      <c r="E1" s="277"/>
      <c r="H1" s="278"/>
      <c r="I1" s="278"/>
      <c r="J1" s="279"/>
      <c r="K1" s="279"/>
      <c r="P1" s="600" t="s">
        <v>308</v>
      </c>
      <c r="Q1" s="600"/>
    </row>
    <row r="2" spans="3:17" ht="17.25" customHeight="1">
      <c r="C2" s="601"/>
      <c r="D2" s="601"/>
      <c r="E2" s="601"/>
      <c r="G2" s="278"/>
      <c r="I2" s="278"/>
      <c r="J2" s="279"/>
      <c r="K2" s="278"/>
      <c r="M2" s="279"/>
      <c r="N2" s="279"/>
      <c r="P2" s="600"/>
      <c r="Q2" s="600"/>
    </row>
    <row r="3" spans="3:17" ht="3" customHeight="1">
      <c r="C3" s="601"/>
      <c r="D3" s="601"/>
      <c r="E3" s="601"/>
      <c r="G3" s="278"/>
      <c r="I3" s="278"/>
      <c r="J3" s="279"/>
      <c r="K3" s="278"/>
      <c r="M3" s="279"/>
      <c r="N3" s="279"/>
      <c r="P3" s="279"/>
      <c r="Q3" s="279"/>
    </row>
    <row r="4" ht="9" customHeight="1"/>
    <row r="5" spans="2:17" ht="21" customHeight="1">
      <c r="B5" s="602" t="s">
        <v>92</v>
      </c>
      <c r="C5" s="603"/>
      <c r="D5" s="603"/>
      <c r="E5" s="603"/>
      <c r="F5" s="603"/>
      <c r="G5" s="603"/>
      <c r="H5" s="603"/>
      <c r="I5" s="603"/>
      <c r="J5" s="603"/>
      <c r="K5" s="603"/>
      <c r="L5" s="603"/>
      <c r="M5" s="603"/>
      <c r="N5" s="603"/>
      <c r="O5" s="603"/>
      <c r="P5" s="603"/>
      <c r="Q5" s="604"/>
    </row>
    <row r="6" spans="2:17" ht="21" customHeight="1">
      <c r="B6" s="281"/>
      <c r="C6" s="155" t="s">
        <v>314</v>
      </c>
      <c r="D6" s="282"/>
      <c r="E6" s="282"/>
      <c r="F6" s="282"/>
      <c r="G6" s="282"/>
      <c r="H6" s="282"/>
      <c r="I6" s="282"/>
      <c r="J6" s="282"/>
      <c r="K6" s="282"/>
      <c r="L6" s="282"/>
      <c r="M6" s="282"/>
      <c r="N6" s="282"/>
      <c r="O6" s="282"/>
      <c r="P6" s="282"/>
      <c r="Q6" s="283"/>
    </row>
    <row r="7" spans="2:17" ht="11.25" customHeight="1">
      <c r="B7" s="284"/>
      <c r="C7" s="605" t="s">
        <v>309</v>
      </c>
      <c r="D7" s="605"/>
      <c r="E7" s="605"/>
      <c r="F7" s="605"/>
      <c r="G7" s="605"/>
      <c r="H7" s="605"/>
      <c r="I7" s="605"/>
      <c r="J7" s="605"/>
      <c r="K7" s="605"/>
      <c r="L7" s="605"/>
      <c r="M7" s="605"/>
      <c r="N7" s="605"/>
      <c r="O7" s="605"/>
      <c r="P7" s="605"/>
      <c r="Q7" s="285"/>
    </row>
    <row r="8" spans="2:17" ht="50.25" customHeight="1">
      <c r="B8" s="284"/>
      <c r="C8" s="606"/>
      <c r="D8" s="606"/>
      <c r="E8" s="606"/>
      <c r="F8" s="606"/>
      <c r="G8" s="606"/>
      <c r="H8" s="606"/>
      <c r="I8" s="606"/>
      <c r="J8" s="606"/>
      <c r="K8" s="606"/>
      <c r="L8" s="606"/>
      <c r="M8" s="606"/>
      <c r="N8" s="606"/>
      <c r="O8" s="606"/>
      <c r="P8" s="606"/>
      <c r="Q8" s="285"/>
    </row>
    <row r="9" spans="2:17" ht="25.5" customHeight="1">
      <c r="B9" s="284"/>
      <c r="C9" s="607" t="s">
        <v>310</v>
      </c>
      <c r="D9" s="591"/>
      <c r="E9" s="592"/>
      <c r="F9" s="592"/>
      <c r="G9" s="592"/>
      <c r="H9" s="592"/>
      <c r="I9" s="592"/>
      <c r="J9" s="592"/>
      <c r="K9" s="592"/>
      <c r="L9" s="592"/>
      <c r="M9" s="592"/>
      <c r="N9" s="592"/>
      <c r="O9" s="592"/>
      <c r="P9" s="593"/>
      <c r="Q9" s="285"/>
    </row>
    <row r="10" spans="2:17" ht="25.5" customHeight="1">
      <c r="B10" s="284"/>
      <c r="C10" s="608"/>
      <c r="D10" s="594"/>
      <c r="E10" s="595"/>
      <c r="F10" s="595"/>
      <c r="G10" s="595"/>
      <c r="H10" s="595"/>
      <c r="I10" s="595"/>
      <c r="J10" s="595"/>
      <c r="K10" s="595"/>
      <c r="L10" s="595"/>
      <c r="M10" s="595"/>
      <c r="N10" s="595"/>
      <c r="O10" s="595"/>
      <c r="P10" s="596"/>
      <c r="Q10" s="285"/>
    </row>
    <row r="11" spans="2:17" ht="25.5" customHeight="1">
      <c r="B11" s="284"/>
      <c r="C11" s="608"/>
      <c r="D11" s="594"/>
      <c r="E11" s="595"/>
      <c r="F11" s="595"/>
      <c r="G11" s="595"/>
      <c r="H11" s="595"/>
      <c r="I11" s="595"/>
      <c r="J11" s="595"/>
      <c r="K11" s="595"/>
      <c r="L11" s="595"/>
      <c r="M11" s="595"/>
      <c r="N11" s="595"/>
      <c r="O11" s="595"/>
      <c r="P11" s="596"/>
      <c r="Q11" s="285"/>
    </row>
    <row r="12" spans="2:17" ht="25.5" customHeight="1">
      <c r="B12" s="284"/>
      <c r="C12" s="608"/>
      <c r="D12" s="594"/>
      <c r="E12" s="595"/>
      <c r="F12" s="595"/>
      <c r="G12" s="595"/>
      <c r="H12" s="595"/>
      <c r="I12" s="595"/>
      <c r="J12" s="595"/>
      <c r="K12" s="595"/>
      <c r="L12" s="595"/>
      <c r="M12" s="595"/>
      <c r="N12" s="595"/>
      <c r="O12" s="595"/>
      <c r="P12" s="596"/>
      <c r="Q12" s="285"/>
    </row>
    <row r="13" spans="2:17" ht="25.5" customHeight="1">
      <c r="B13" s="284"/>
      <c r="C13" s="608"/>
      <c r="D13" s="594"/>
      <c r="E13" s="595"/>
      <c r="F13" s="595"/>
      <c r="G13" s="595"/>
      <c r="H13" s="595"/>
      <c r="I13" s="595"/>
      <c r="J13" s="595"/>
      <c r="K13" s="595"/>
      <c r="L13" s="595"/>
      <c r="M13" s="595"/>
      <c r="N13" s="595"/>
      <c r="O13" s="595"/>
      <c r="P13" s="596"/>
      <c r="Q13" s="285"/>
    </row>
    <row r="14" spans="2:17" ht="25.5" customHeight="1">
      <c r="B14" s="284"/>
      <c r="C14" s="608"/>
      <c r="D14" s="594"/>
      <c r="E14" s="595"/>
      <c r="F14" s="595"/>
      <c r="G14" s="595"/>
      <c r="H14" s="595"/>
      <c r="I14" s="595"/>
      <c r="J14" s="595"/>
      <c r="K14" s="595"/>
      <c r="L14" s="595"/>
      <c r="M14" s="595"/>
      <c r="N14" s="595"/>
      <c r="O14" s="595"/>
      <c r="P14" s="596"/>
      <c r="Q14" s="285"/>
    </row>
    <row r="15" spans="2:17" ht="25.5" customHeight="1">
      <c r="B15" s="284"/>
      <c r="C15" s="608"/>
      <c r="D15" s="594"/>
      <c r="E15" s="595"/>
      <c r="F15" s="595"/>
      <c r="G15" s="595"/>
      <c r="H15" s="595"/>
      <c r="I15" s="595"/>
      <c r="J15" s="595"/>
      <c r="K15" s="595"/>
      <c r="L15" s="595"/>
      <c r="M15" s="595"/>
      <c r="N15" s="595"/>
      <c r="O15" s="595"/>
      <c r="P15" s="596"/>
      <c r="Q15" s="285"/>
    </row>
    <row r="16" spans="2:17" ht="25.5" customHeight="1">
      <c r="B16" s="284"/>
      <c r="C16" s="608"/>
      <c r="D16" s="594"/>
      <c r="E16" s="595"/>
      <c r="F16" s="595"/>
      <c r="G16" s="595"/>
      <c r="H16" s="595"/>
      <c r="I16" s="595"/>
      <c r="J16" s="595"/>
      <c r="K16" s="595"/>
      <c r="L16" s="595"/>
      <c r="M16" s="595"/>
      <c r="N16" s="595"/>
      <c r="O16" s="595"/>
      <c r="P16" s="596"/>
      <c r="Q16" s="285"/>
    </row>
    <row r="17" spans="2:17" ht="25.5" customHeight="1">
      <c r="B17" s="284"/>
      <c r="C17" s="608"/>
      <c r="D17" s="594"/>
      <c r="E17" s="595"/>
      <c r="F17" s="595"/>
      <c r="G17" s="595"/>
      <c r="H17" s="595"/>
      <c r="I17" s="595"/>
      <c r="J17" s="595"/>
      <c r="K17" s="595"/>
      <c r="L17" s="595"/>
      <c r="M17" s="595"/>
      <c r="N17" s="595"/>
      <c r="O17" s="595"/>
      <c r="P17" s="596"/>
      <c r="Q17" s="285"/>
    </row>
    <row r="18" spans="2:17" ht="25.5" customHeight="1">
      <c r="B18" s="284"/>
      <c r="C18" s="608"/>
      <c r="D18" s="594"/>
      <c r="E18" s="595"/>
      <c r="F18" s="595"/>
      <c r="G18" s="595"/>
      <c r="H18" s="595"/>
      <c r="I18" s="595"/>
      <c r="J18" s="595"/>
      <c r="K18" s="595"/>
      <c r="L18" s="595"/>
      <c r="M18" s="595"/>
      <c r="N18" s="595"/>
      <c r="O18" s="595"/>
      <c r="P18" s="596"/>
      <c r="Q18" s="285"/>
    </row>
    <row r="19" spans="2:17" ht="25.5" customHeight="1">
      <c r="B19" s="284"/>
      <c r="C19" s="609"/>
      <c r="D19" s="597"/>
      <c r="E19" s="598"/>
      <c r="F19" s="598"/>
      <c r="G19" s="598"/>
      <c r="H19" s="598"/>
      <c r="I19" s="598"/>
      <c r="J19" s="598"/>
      <c r="K19" s="598"/>
      <c r="L19" s="598"/>
      <c r="M19" s="598"/>
      <c r="N19" s="598"/>
      <c r="O19" s="598"/>
      <c r="P19" s="599"/>
      <c r="Q19" s="285"/>
    </row>
    <row r="20" spans="2:17" ht="25.5" customHeight="1">
      <c r="B20" s="284"/>
      <c r="C20" s="588" t="s">
        <v>311</v>
      </c>
      <c r="D20" s="591"/>
      <c r="E20" s="592"/>
      <c r="F20" s="592"/>
      <c r="G20" s="592"/>
      <c r="H20" s="592"/>
      <c r="I20" s="592"/>
      <c r="J20" s="592"/>
      <c r="K20" s="592"/>
      <c r="L20" s="592"/>
      <c r="M20" s="592"/>
      <c r="N20" s="592"/>
      <c r="O20" s="592"/>
      <c r="P20" s="593"/>
      <c r="Q20" s="285"/>
    </row>
    <row r="21" spans="2:17" ht="25.5" customHeight="1">
      <c r="B21" s="284"/>
      <c r="C21" s="589"/>
      <c r="D21" s="594"/>
      <c r="E21" s="595"/>
      <c r="F21" s="595"/>
      <c r="G21" s="595"/>
      <c r="H21" s="595"/>
      <c r="I21" s="595"/>
      <c r="J21" s="595"/>
      <c r="K21" s="595"/>
      <c r="L21" s="595"/>
      <c r="M21" s="595"/>
      <c r="N21" s="595"/>
      <c r="O21" s="595"/>
      <c r="P21" s="596"/>
      <c r="Q21" s="285"/>
    </row>
    <row r="22" spans="2:17" ht="25.5" customHeight="1">
      <c r="B22" s="284"/>
      <c r="C22" s="589"/>
      <c r="D22" s="594"/>
      <c r="E22" s="595"/>
      <c r="F22" s="595"/>
      <c r="G22" s="595"/>
      <c r="H22" s="595"/>
      <c r="I22" s="595"/>
      <c r="J22" s="595"/>
      <c r="K22" s="595"/>
      <c r="L22" s="595"/>
      <c r="M22" s="595"/>
      <c r="N22" s="595"/>
      <c r="O22" s="595"/>
      <c r="P22" s="596"/>
      <c r="Q22" s="285"/>
    </row>
    <row r="23" spans="2:17" ht="25.5" customHeight="1">
      <c r="B23" s="284"/>
      <c r="C23" s="589"/>
      <c r="D23" s="594"/>
      <c r="E23" s="595"/>
      <c r="F23" s="595"/>
      <c r="G23" s="595"/>
      <c r="H23" s="595"/>
      <c r="I23" s="595"/>
      <c r="J23" s="595"/>
      <c r="K23" s="595"/>
      <c r="L23" s="595"/>
      <c r="M23" s="595"/>
      <c r="N23" s="595"/>
      <c r="O23" s="595"/>
      <c r="P23" s="596"/>
      <c r="Q23" s="285"/>
    </row>
    <row r="24" spans="2:17" ht="25.5" customHeight="1">
      <c r="B24" s="284"/>
      <c r="C24" s="589"/>
      <c r="D24" s="594"/>
      <c r="E24" s="595"/>
      <c r="F24" s="595"/>
      <c r="G24" s="595"/>
      <c r="H24" s="595"/>
      <c r="I24" s="595"/>
      <c r="J24" s="595"/>
      <c r="K24" s="595"/>
      <c r="L24" s="595"/>
      <c r="M24" s="595"/>
      <c r="N24" s="595"/>
      <c r="O24" s="595"/>
      <c r="P24" s="596"/>
      <c r="Q24" s="285"/>
    </row>
    <row r="25" spans="2:17" ht="25.5" customHeight="1">
      <c r="B25" s="284"/>
      <c r="C25" s="589"/>
      <c r="D25" s="594"/>
      <c r="E25" s="595"/>
      <c r="F25" s="595"/>
      <c r="G25" s="595"/>
      <c r="H25" s="595"/>
      <c r="I25" s="595"/>
      <c r="J25" s="595"/>
      <c r="K25" s="595"/>
      <c r="L25" s="595"/>
      <c r="M25" s="595"/>
      <c r="N25" s="595"/>
      <c r="O25" s="595"/>
      <c r="P25" s="596"/>
      <c r="Q25" s="285"/>
    </row>
    <row r="26" spans="2:17" ht="25.5" customHeight="1">
      <c r="B26" s="284"/>
      <c r="C26" s="589"/>
      <c r="D26" s="594"/>
      <c r="E26" s="595"/>
      <c r="F26" s="595"/>
      <c r="G26" s="595"/>
      <c r="H26" s="595"/>
      <c r="I26" s="595"/>
      <c r="J26" s="595"/>
      <c r="K26" s="595"/>
      <c r="L26" s="595"/>
      <c r="M26" s="595"/>
      <c r="N26" s="595"/>
      <c r="O26" s="595"/>
      <c r="P26" s="596"/>
      <c r="Q26" s="285"/>
    </row>
    <row r="27" spans="2:17" ht="25.5" customHeight="1">
      <c r="B27" s="284"/>
      <c r="C27" s="589"/>
      <c r="D27" s="594"/>
      <c r="E27" s="595"/>
      <c r="F27" s="595"/>
      <c r="G27" s="595"/>
      <c r="H27" s="595"/>
      <c r="I27" s="595"/>
      <c r="J27" s="595"/>
      <c r="K27" s="595"/>
      <c r="L27" s="595"/>
      <c r="M27" s="595"/>
      <c r="N27" s="595"/>
      <c r="O27" s="595"/>
      <c r="P27" s="596"/>
      <c r="Q27" s="285"/>
    </row>
    <row r="28" spans="2:17" ht="25.5" customHeight="1">
      <c r="B28" s="284"/>
      <c r="C28" s="589"/>
      <c r="D28" s="594"/>
      <c r="E28" s="595"/>
      <c r="F28" s="595"/>
      <c r="G28" s="595"/>
      <c r="H28" s="595"/>
      <c r="I28" s="595"/>
      <c r="J28" s="595"/>
      <c r="K28" s="595"/>
      <c r="L28" s="595"/>
      <c r="M28" s="595"/>
      <c r="N28" s="595"/>
      <c r="O28" s="595"/>
      <c r="P28" s="596"/>
      <c r="Q28" s="285"/>
    </row>
    <row r="29" spans="2:17" ht="25.5" customHeight="1">
      <c r="B29" s="284"/>
      <c r="C29" s="589"/>
      <c r="D29" s="594"/>
      <c r="E29" s="595"/>
      <c r="F29" s="595"/>
      <c r="G29" s="595"/>
      <c r="H29" s="595"/>
      <c r="I29" s="595"/>
      <c r="J29" s="595"/>
      <c r="K29" s="595"/>
      <c r="L29" s="595"/>
      <c r="M29" s="595"/>
      <c r="N29" s="595"/>
      <c r="O29" s="595"/>
      <c r="P29" s="596"/>
      <c r="Q29" s="285"/>
    </row>
    <row r="30" spans="2:17" ht="25.5" customHeight="1">
      <c r="B30" s="284"/>
      <c r="C30" s="589"/>
      <c r="D30" s="594"/>
      <c r="E30" s="595"/>
      <c r="F30" s="595"/>
      <c r="G30" s="595"/>
      <c r="H30" s="595"/>
      <c r="I30" s="595"/>
      <c r="J30" s="595"/>
      <c r="K30" s="595"/>
      <c r="L30" s="595"/>
      <c r="M30" s="595"/>
      <c r="N30" s="595"/>
      <c r="O30" s="595"/>
      <c r="P30" s="596"/>
      <c r="Q30" s="285"/>
    </row>
    <row r="31" spans="2:17" ht="25.5" customHeight="1">
      <c r="B31" s="284"/>
      <c r="C31" s="589"/>
      <c r="D31" s="594"/>
      <c r="E31" s="595"/>
      <c r="F31" s="595"/>
      <c r="G31" s="595"/>
      <c r="H31" s="595"/>
      <c r="I31" s="595"/>
      <c r="J31" s="595"/>
      <c r="K31" s="595"/>
      <c r="L31" s="595"/>
      <c r="M31" s="595"/>
      <c r="N31" s="595"/>
      <c r="O31" s="595"/>
      <c r="P31" s="596"/>
      <c r="Q31" s="285"/>
    </row>
    <row r="32" spans="2:17" ht="25.5" customHeight="1">
      <c r="B32" s="284"/>
      <c r="C32" s="590"/>
      <c r="D32" s="597"/>
      <c r="E32" s="598"/>
      <c r="F32" s="598"/>
      <c r="G32" s="598"/>
      <c r="H32" s="598"/>
      <c r="I32" s="598"/>
      <c r="J32" s="598"/>
      <c r="K32" s="598"/>
      <c r="L32" s="598"/>
      <c r="M32" s="598"/>
      <c r="N32" s="598"/>
      <c r="O32" s="598"/>
      <c r="P32" s="599"/>
      <c r="Q32" s="285"/>
    </row>
    <row r="33" spans="2:17" ht="14.25" customHeight="1">
      <c r="B33" s="284"/>
      <c r="C33" s="286"/>
      <c r="D33" s="287"/>
      <c r="E33" s="287"/>
      <c r="F33" s="286"/>
      <c r="G33" s="286"/>
      <c r="H33" s="286"/>
      <c r="I33" s="286"/>
      <c r="J33" s="286"/>
      <c r="K33" s="286"/>
      <c r="L33" s="286" t="s">
        <v>32</v>
      </c>
      <c r="M33" s="286"/>
      <c r="N33" s="286"/>
      <c r="O33" s="286"/>
      <c r="Q33" s="285"/>
    </row>
    <row r="34" spans="2:17" ht="22.5" customHeight="1">
      <c r="B34" s="284"/>
      <c r="C34" s="288" t="s">
        <v>312</v>
      </c>
      <c r="D34" s="289">
        <f>LEN(D9)</f>
        <v>0</v>
      </c>
      <c r="E34" s="290" t="s">
        <v>128</v>
      </c>
      <c r="H34" s="286"/>
      <c r="I34" s="288" t="s">
        <v>313</v>
      </c>
      <c r="J34" s="289">
        <f>LEN(D20)</f>
        <v>0</v>
      </c>
      <c r="K34" s="290" t="s">
        <v>128</v>
      </c>
      <c r="L34" s="286"/>
      <c r="M34" s="286"/>
      <c r="N34" s="286"/>
      <c r="O34" s="286"/>
      <c r="Q34" s="285"/>
    </row>
    <row r="35" spans="2:17" ht="10.5" customHeight="1">
      <c r="B35" s="284"/>
      <c r="D35" s="291"/>
      <c r="E35" s="291"/>
      <c r="F35" s="292"/>
      <c r="G35" s="292"/>
      <c r="H35" s="292"/>
      <c r="I35" s="292"/>
      <c r="J35" s="292"/>
      <c r="K35" s="292"/>
      <c r="L35" s="292"/>
      <c r="M35" s="292"/>
      <c r="N35" s="292"/>
      <c r="O35" s="292"/>
      <c r="P35" s="292"/>
      <c r="Q35" s="293"/>
    </row>
    <row r="36" spans="2:17" ht="6" customHeight="1">
      <c r="B36" s="294"/>
      <c r="C36" s="295"/>
      <c r="D36" s="295"/>
      <c r="E36" s="295"/>
      <c r="F36" s="295"/>
      <c r="G36" s="295"/>
      <c r="H36" s="296"/>
      <c r="I36" s="295"/>
      <c r="J36" s="295"/>
      <c r="K36" s="295"/>
      <c r="L36" s="296"/>
      <c r="M36" s="295"/>
      <c r="N36" s="295"/>
      <c r="O36" s="295"/>
      <c r="P36" s="295"/>
      <c r="Q36" s="297"/>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B1" sqref="B1"/>
    </sheetView>
  </sheetViews>
  <sheetFormatPr defaultColWidth="9.00390625" defaultRowHeight="13.5" customHeight="1"/>
  <cols>
    <col min="1" max="1" width="0.875" style="154" customWidth="1"/>
    <col min="2" max="2" width="2.50390625" style="154" customWidth="1"/>
    <col min="3" max="3" width="7.125" style="154" customWidth="1"/>
    <col min="4" max="7" width="6.125" style="154" customWidth="1"/>
    <col min="8" max="8" width="6.125" style="279" customWidth="1"/>
    <col min="9" max="11" width="6.125" style="154" customWidth="1"/>
    <col min="12" max="12" width="6.125" style="279" customWidth="1"/>
    <col min="13" max="16" width="6.125" style="154" customWidth="1"/>
    <col min="17" max="17" width="3.875" style="154" customWidth="1"/>
    <col min="18" max="16384" width="9.00390625" style="280" customWidth="1"/>
  </cols>
  <sheetData>
    <row r="1" spans="3:17" ht="17.25" customHeight="1">
      <c r="C1" s="277"/>
      <c r="D1" s="277"/>
      <c r="E1" s="277"/>
      <c r="H1" s="278"/>
      <c r="I1" s="278"/>
      <c r="J1" s="279"/>
      <c r="K1" s="279"/>
      <c r="P1" s="600" t="s">
        <v>308</v>
      </c>
      <c r="Q1" s="600"/>
    </row>
    <row r="2" spans="3:17" ht="17.25" customHeight="1">
      <c r="C2" s="601"/>
      <c r="D2" s="601"/>
      <c r="E2" s="601"/>
      <c r="G2" s="278"/>
      <c r="I2" s="278"/>
      <c r="J2" s="279"/>
      <c r="K2" s="278"/>
      <c r="M2" s="279"/>
      <c r="N2" s="279"/>
      <c r="P2" s="600"/>
      <c r="Q2" s="600"/>
    </row>
    <row r="3" spans="3:17" ht="3" customHeight="1">
      <c r="C3" s="601"/>
      <c r="D3" s="601"/>
      <c r="E3" s="601"/>
      <c r="G3" s="278"/>
      <c r="I3" s="278"/>
      <c r="J3" s="279"/>
      <c r="K3" s="278"/>
      <c r="M3" s="279"/>
      <c r="N3" s="279"/>
      <c r="P3" s="279"/>
      <c r="Q3" s="279"/>
    </row>
    <row r="4" ht="9" customHeight="1"/>
    <row r="5" spans="2:17" ht="21" customHeight="1">
      <c r="B5" s="602" t="s">
        <v>92</v>
      </c>
      <c r="C5" s="603"/>
      <c r="D5" s="603"/>
      <c r="E5" s="603"/>
      <c r="F5" s="603"/>
      <c r="G5" s="603"/>
      <c r="H5" s="603"/>
      <c r="I5" s="603"/>
      <c r="J5" s="603"/>
      <c r="K5" s="603"/>
      <c r="L5" s="603"/>
      <c r="M5" s="603"/>
      <c r="N5" s="603"/>
      <c r="O5" s="603"/>
      <c r="P5" s="603"/>
      <c r="Q5" s="604"/>
    </row>
    <row r="6" spans="2:17" ht="21" customHeight="1">
      <c r="B6" s="281"/>
      <c r="C6" s="155" t="s">
        <v>314</v>
      </c>
      <c r="D6" s="282"/>
      <c r="E6" s="282"/>
      <c r="F6" s="282"/>
      <c r="G6" s="282"/>
      <c r="H6" s="282"/>
      <c r="I6" s="282"/>
      <c r="J6" s="282"/>
      <c r="K6" s="282"/>
      <c r="L6" s="282"/>
      <c r="M6" s="282"/>
      <c r="N6" s="282"/>
      <c r="O6" s="282"/>
      <c r="P6" s="282"/>
      <c r="Q6" s="283"/>
    </row>
    <row r="7" spans="2:17" ht="11.25" customHeight="1">
      <c r="B7" s="284"/>
      <c r="C7" s="605" t="s">
        <v>309</v>
      </c>
      <c r="D7" s="605"/>
      <c r="E7" s="605"/>
      <c r="F7" s="605"/>
      <c r="G7" s="605"/>
      <c r="H7" s="605"/>
      <c r="I7" s="605"/>
      <c r="J7" s="605"/>
      <c r="K7" s="605"/>
      <c r="L7" s="605"/>
      <c r="M7" s="605"/>
      <c r="N7" s="605"/>
      <c r="O7" s="605"/>
      <c r="P7" s="605"/>
      <c r="Q7" s="285"/>
    </row>
    <row r="8" spans="2:17" ht="50.25" customHeight="1">
      <c r="B8" s="284"/>
      <c r="C8" s="606"/>
      <c r="D8" s="606"/>
      <c r="E8" s="606"/>
      <c r="F8" s="606"/>
      <c r="G8" s="606"/>
      <c r="H8" s="606"/>
      <c r="I8" s="606"/>
      <c r="J8" s="606"/>
      <c r="K8" s="606"/>
      <c r="L8" s="606"/>
      <c r="M8" s="606"/>
      <c r="N8" s="606"/>
      <c r="O8" s="606"/>
      <c r="P8" s="606"/>
      <c r="Q8" s="285"/>
    </row>
    <row r="9" spans="2:17" ht="25.5" customHeight="1">
      <c r="B9" s="284"/>
      <c r="C9" s="607" t="s">
        <v>315</v>
      </c>
      <c r="D9" s="591"/>
      <c r="E9" s="592"/>
      <c r="F9" s="592"/>
      <c r="G9" s="592"/>
      <c r="H9" s="592"/>
      <c r="I9" s="592"/>
      <c r="J9" s="592"/>
      <c r="K9" s="592"/>
      <c r="L9" s="592"/>
      <c r="M9" s="592"/>
      <c r="N9" s="592"/>
      <c r="O9" s="592"/>
      <c r="P9" s="593"/>
      <c r="Q9" s="285"/>
    </row>
    <row r="10" spans="2:17" ht="25.5" customHeight="1">
      <c r="B10" s="284"/>
      <c r="C10" s="608"/>
      <c r="D10" s="594"/>
      <c r="E10" s="595"/>
      <c r="F10" s="595"/>
      <c r="G10" s="595"/>
      <c r="H10" s="595"/>
      <c r="I10" s="595"/>
      <c r="J10" s="595"/>
      <c r="K10" s="595"/>
      <c r="L10" s="595"/>
      <c r="M10" s="595"/>
      <c r="N10" s="595"/>
      <c r="O10" s="595"/>
      <c r="P10" s="596"/>
      <c r="Q10" s="285"/>
    </row>
    <row r="11" spans="2:17" ht="25.5" customHeight="1">
      <c r="B11" s="284"/>
      <c r="C11" s="608"/>
      <c r="D11" s="594"/>
      <c r="E11" s="595"/>
      <c r="F11" s="595"/>
      <c r="G11" s="595"/>
      <c r="H11" s="595"/>
      <c r="I11" s="595"/>
      <c r="J11" s="595"/>
      <c r="K11" s="595"/>
      <c r="L11" s="595"/>
      <c r="M11" s="595"/>
      <c r="N11" s="595"/>
      <c r="O11" s="595"/>
      <c r="P11" s="596"/>
      <c r="Q11" s="285"/>
    </row>
    <row r="12" spans="2:17" ht="25.5" customHeight="1">
      <c r="B12" s="284"/>
      <c r="C12" s="608"/>
      <c r="D12" s="594"/>
      <c r="E12" s="595"/>
      <c r="F12" s="595"/>
      <c r="G12" s="595"/>
      <c r="H12" s="595"/>
      <c r="I12" s="595"/>
      <c r="J12" s="595"/>
      <c r="K12" s="595"/>
      <c r="L12" s="595"/>
      <c r="M12" s="595"/>
      <c r="N12" s="595"/>
      <c r="O12" s="595"/>
      <c r="P12" s="596"/>
      <c r="Q12" s="285"/>
    </row>
    <row r="13" spans="2:17" ht="25.5" customHeight="1">
      <c r="B13" s="284"/>
      <c r="C13" s="608"/>
      <c r="D13" s="594"/>
      <c r="E13" s="595"/>
      <c r="F13" s="595"/>
      <c r="G13" s="595"/>
      <c r="H13" s="595"/>
      <c r="I13" s="595"/>
      <c r="J13" s="595"/>
      <c r="K13" s="595"/>
      <c r="L13" s="595"/>
      <c r="M13" s="595"/>
      <c r="N13" s="595"/>
      <c r="O13" s="595"/>
      <c r="P13" s="596"/>
      <c r="Q13" s="285"/>
    </row>
    <row r="14" spans="2:17" ht="25.5" customHeight="1">
      <c r="B14" s="284"/>
      <c r="C14" s="608"/>
      <c r="D14" s="594"/>
      <c r="E14" s="595"/>
      <c r="F14" s="595"/>
      <c r="G14" s="595"/>
      <c r="H14" s="595"/>
      <c r="I14" s="595"/>
      <c r="J14" s="595"/>
      <c r="K14" s="595"/>
      <c r="L14" s="595"/>
      <c r="M14" s="595"/>
      <c r="N14" s="595"/>
      <c r="O14" s="595"/>
      <c r="P14" s="596"/>
      <c r="Q14" s="285"/>
    </row>
    <row r="15" spans="2:17" ht="25.5" customHeight="1">
      <c r="B15" s="284"/>
      <c r="C15" s="608"/>
      <c r="D15" s="594"/>
      <c r="E15" s="595"/>
      <c r="F15" s="595"/>
      <c r="G15" s="595"/>
      <c r="H15" s="595"/>
      <c r="I15" s="595"/>
      <c r="J15" s="595"/>
      <c r="K15" s="595"/>
      <c r="L15" s="595"/>
      <c r="M15" s="595"/>
      <c r="N15" s="595"/>
      <c r="O15" s="595"/>
      <c r="P15" s="596"/>
      <c r="Q15" s="285"/>
    </row>
    <row r="16" spans="2:17" ht="25.5" customHeight="1">
      <c r="B16" s="284"/>
      <c r="C16" s="608"/>
      <c r="D16" s="594"/>
      <c r="E16" s="595"/>
      <c r="F16" s="595"/>
      <c r="G16" s="595"/>
      <c r="H16" s="595"/>
      <c r="I16" s="595"/>
      <c r="J16" s="595"/>
      <c r="K16" s="595"/>
      <c r="L16" s="595"/>
      <c r="M16" s="595"/>
      <c r="N16" s="595"/>
      <c r="O16" s="595"/>
      <c r="P16" s="596"/>
      <c r="Q16" s="285"/>
    </row>
    <row r="17" spans="2:17" ht="25.5" customHeight="1">
      <c r="B17" s="284"/>
      <c r="C17" s="608"/>
      <c r="D17" s="594"/>
      <c r="E17" s="595"/>
      <c r="F17" s="595"/>
      <c r="G17" s="595"/>
      <c r="H17" s="595"/>
      <c r="I17" s="595"/>
      <c r="J17" s="595"/>
      <c r="K17" s="595"/>
      <c r="L17" s="595"/>
      <c r="M17" s="595"/>
      <c r="N17" s="595"/>
      <c r="O17" s="595"/>
      <c r="P17" s="596"/>
      <c r="Q17" s="285"/>
    </row>
    <row r="18" spans="2:17" ht="25.5" customHeight="1">
      <c r="B18" s="284"/>
      <c r="C18" s="608"/>
      <c r="D18" s="594"/>
      <c r="E18" s="595"/>
      <c r="F18" s="595"/>
      <c r="G18" s="595"/>
      <c r="H18" s="595"/>
      <c r="I18" s="595"/>
      <c r="J18" s="595"/>
      <c r="K18" s="595"/>
      <c r="L18" s="595"/>
      <c r="M18" s="595"/>
      <c r="N18" s="595"/>
      <c r="O18" s="595"/>
      <c r="P18" s="596"/>
      <c r="Q18" s="285"/>
    </row>
    <row r="19" spans="2:17" ht="89.25" customHeight="1">
      <c r="B19" s="284"/>
      <c r="C19" s="609"/>
      <c r="D19" s="597"/>
      <c r="E19" s="598"/>
      <c r="F19" s="598"/>
      <c r="G19" s="598"/>
      <c r="H19" s="598"/>
      <c r="I19" s="598"/>
      <c r="J19" s="598"/>
      <c r="K19" s="598"/>
      <c r="L19" s="598"/>
      <c r="M19" s="598"/>
      <c r="N19" s="598"/>
      <c r="O19" s="598"/>
      <c r="P19" s="599"/>
      <c r="Q19" s="285"/>
    </row>
    <row r="20" spans="2:17" ht="25.5" customHeight="1">
      <c r="B20" s="284"/>
      <c r="C20" s="607" t="s">
        <v>316</v>
      </c>
      <c r="D20" s="591"/>
      <c r="E20" s="592"/>
      <c r="F20" s="592"/>
      <c r="G20" s="592"/>
      <c r="H20" s="592"/>
      <c r="I20" s="592"/>
      <c r="J20" s="592"/>
      <c r="K20" s="592"/>
      <c r="L20" s="592"/>
      <c r="M20" s="592"/>
      <c r="N20" s="592"/>
      <c r="O20" s="592"/>
      <c r="P20" s="593"/>
      <c r="Q20" s="285"/>
    </row>
    <row r="21" spans="2:17" ht="25.5" customHeight="1">
      <c r="B21" s="284"/>
      <c r="C21" s="608"/>
      <c r="D21" s="594"/>
      <c r="E21" s="595"/>
      <c r="F21" s="595"/>
      <c r="G21" s="595"/>
      <c r="H21" s="595"/>
      <c r="I21" s="595"/>
      <c r="J21" s="595"/>
      <c r="K21" s="595"/>
      <c r="L21" s="595"/>
      <c r="M21" s="595"/>
      <c r="N21" s="595"/>
      <c r="O21" s="595"/>
      <c r="P21" s="596"/>
      <c r="Q21" s="285"/>
    </row>
    <row r="22" spans="2:17" ht="25.5" customHeight="1">
      <c r="B22" s="284"/>
      <c r="C22" s="608"/>
      <c r="D22" s="594"/>
      <c r="E22" s="595"/>
      <c r="F22" s="595"/>
      <c r="G22" s="595"/>
      <c r="H22" s="595"/>
      <c r="I22" s="595"/>
      <c r="J22" s="595"/>
      <c r="K22" s="595"/>
      <c r="L22" s="595"/>
      <c r="M22" s="595"/>
      <c r="N22" s="595"/>
      <c r="O22" s="595"/>
      <c r="P22" s="596"/>
      <c r="Q22" s="285"/>
    </row>
    <row r="23" spans="2:17" ht="25.5" customHeight="1">
      <c r="B23" s="284"/>
      <c r="C23" s="608"/>
      <c r="D23" s="594"/>
      <c r="E23" s="595"/>
      <c r="F23" s="595"/>
      <c r="G23" s="595"/>
      <c r="H23" s="595"/>
      <c r="I23" s="595"/>
      <c r="J23" s="595"/>
      <c r="K23" s="595"/>
      <c r="L23" s="595"/>
      <c r="M23" s="595"/>
      <c r="N23" s="595"/>
      <c r="O23" s="595"/>
      <c r="P23" s="596"/>
      <c r="Q23" s="285"/>
    </row>
    <row r="24" spans="2:17" ht="25.5" customHeight="1">
      <c r="B24" s="284"/>
      <c r="C24" s="608"/>
      <c r="D24" s="594"/>
      <c r="E24" s="595"/>
      <c r="F24" s="595"/>
      <c r="G24" s="595"/>
      <c r="H24" s="595"/>
      <c r="I24" s="595"/>
      <c r="J24" s="595"/>
      <c r="K24" s="595"/>
      <c r="L24" s="595"/>
      <c r="M24" s="595"/>
      <c r="N24" s="595"/>
      <c r="O24" s="595"/>
      <c r="P24" s="596"/>
      <c r="Q24" s="285"/>
    </row>
    <row r="25" spans="2:17" ht="25.5" customHeight="1">
      <c r="B25" s="284"/>
      <c r="C25" s="608"/>
      <c r="D25" s="594"/>
      <c r="E25" s="595"/>
      <c r="F25" s="595"/>
      <c r="G25" s="595"/>
      <c r="H25" s="595"/>
      <c r="I25" s="595"/>
      <c r="J25" s="595"/>
      <c r="K25" s="595"/>
      <c r="L25" s="595"/>
      <c r="M25" s="595"/>
      <c r="N25" s="595"/>
      <c r="O25" s="595"/>
      <c r="P25" s="596"/>
      <c r="Q25" s="285"/>
    </row>
    <row r="26" spans="2:17" ht="25.5" customHeight="1">
      <c r="B26" s="284"/>
      <c r="C26" s="608"/>
      <c r="D26" s="594"/>
      <c r="E26" s="595"/>
      <c r="F26" s="595"/>
      <c r="G26" s="595"/>
      <c r="H26" s="595"/>
      <c r="I26" s="595"/>
      <c r="J26" s="595"/>
      <c r="K26" s="595"/>
      <c r="L26" s="595"/>
      <c r="M26" s="595"/>
      <c r="N26" s="595"/>
      <c r="O26" s="595"/>
      <c r="P26" s="596"/>
      <c r="Q26" s="285"/>
    </row>
    <row r="27" spans="2:17" ht="19.5" customHeight="1">
      <c r="B27" s="284"/>
      <c r="C27" s="608"/>
      <c r="D27" s="594"/>
      <c r="E27" s="595"/>
      <c r="F27" s="595"/>
      <c r="G27" s="595"/>
      <c r="H27" s="595"/>
      <c r="I27" s="595"/>
      <c r="J27" s="595"/>
      <c r="K27" s="595"/>
      <c r="L27" s="595"/>
      <c r="M27" s="595"/>
      <c r="N27" s="595"/>
      <c r="O27" s="595"/>
      <c r="P27" s="596"/>
      <c r="Q27" s="285"/>
    </row>
    <row r="28" spans="2:17" ht="19.5" customHeight="1">
      <c r="B28" s="284"/>
      <c r="C28" s="608"/>
      <c r="D28" s="594"/>
      <c r="E28" s="595"/>
      <c r="F28" s="595"/>
      <c r="G28" s="595"/>
      <c r="H28" s="595"/>
      <c r="I28" s="595"/>
      <c r="J28" s="595"/>
      <c r="K28" s="595"/>
      <c r="L28" s="595"/>
      <c r="M28" s="595"/>
      <c r="N28" s="595"/>
      <c r="O28" s="595"/>
      <c r="P28" s="596"/>
      <c r="Q28" s="285"/>
    </row>
    <row r="29" spans="2:17" ht="19.5" customHeight="1">
      <c r="B29" s="284"/>
      <c r="C29" s="608"/>
      <c r="D29" s="594"/>
      <c r="E29" s="595"/>
      <c r="F29" s="595"/>
      <c r="G29" s="595"/>
      <c r="H29" s="595"/>
      <c r="I29" s="595"/>
      <c r="J29" s="595"/>
      <c r="K29" s="595"/>
      <c r="L29" s="595"/>
      <c r="M29" s="595"/>
      <c r="N29" s="595"/>
      <c r="O29" s="595"/>
      <c r="P29" s="596"/>
      <c r="Q29" s="285"/>
    </row>
    <row r="30" spans="2:17" ht="19.5" customHeight="1">
      <c r="B30" s="284"/>
      <c r="C30" s="608"/>
      <c r="D30" s="594"/>
      <c r="E30" s="595"/>
      <c r="F30" s="595"/>
      <c r="G30" s="595"/>
      <c r="H30" s="595"/>
      <c r="I30" s="595"/>
      <c r="J30" s="595"/>
      <c r="K30" s="595"/>
      <c r="L30" s="595"/>
      <c r="M30" s="595"/>
      <c r="N30" s="595"/>
      <c r="O30" s="595"/>
      <c r="P30" s="596"/>
      <c r="Q30" s="285"/>
    </row>
    <row r="31" spans="2:17" ht="19.5" customHeight="1">
      <c r="B31" s="284"/>
      <c r="C31" s="608"/>
      <c r="D31" s="594"/>
      <c r="E31" s="595"/>
      <c r="F31" s="595"/>
      <c r="G31" s="595"/>
      <c r="H31" s="595"/>
      <c r="I31" s="595"/>
      <c r="J31" s="595"/>
      <c r="K31" s="595"/>
      <c r="L31" s="595"/>
      <c r="M31" s="595"/>
      <c r="N31" s="595"/>
      <c r="O31" s="595"/>
      <c r="P31" s="596"/>
      <c r="Q31" s="285"/>
    </row>
    <row r="32" spans="2:17" ht="19.5" customHeight="1">
      <c r="B32" s="284"/>
      <c r="C32" s="609"/>
      <c r="D32" s="597"/>
      <c r="E32" s="598"/>
      <c r="F32" s="598"/>
      <c r="G32" s="598"/>
      <c r="H32" s="598"/>
      <c r="I32" s="598"/>
      <c r="J32" s="598"/>
      <c r="K32" s="598"/>
      <c r="L32" s="598"/>
      <c r="M32" s="598"/>
      <c r="N32" s="598"/>
      <c r="O32" s="598"/>
      <c r="P32" s="599"/>
      <c r="Q32" s="285"/>
    </row>
    <row r="33" spans="2:17" ht="14.25" customHeight="1">
      <c r="B33" s="284"/>
      <c r="C33" s="286"/>
      <c r="D33" s="287"/>
      <c r="E33" s="287"/>
      <c r="F33" s="286"/>
      <c r="G33" s="286"/>
      <c r="H33" s="286"/>
      <c r="I33" s="286"/>
      <c r="J33" s="286"/>
      <c r="K33" s="286"/>
      <c r="L33" s="286" t="s">
        <v>32</v>
      </c>
      <c r="M33" s="286"/>
      <c r="N33" s="286"/>
      <c r="O33" s="286"/>
      <c r="Q33" s="285"/>
    </row>
    <row r="34" spans="2:17" ht="22.5" customHeight="1">
      <c r="B34" s="284"/>
      <c r="C34" s="288" t="s">
        <v>317</v>
      </c>
      <c r="D34" s="289">
        <f>LEN(D9)</f>
        <v>0</v>
      </c>
      <c r="E34" s="290" t="s">
        <v>128</v>
      </c>
      <c r="I34" s="288" t="s">
        <v>318</v>
      </c>
      <c r="J34" s="289">
        <f>LEN(D20)</f>
        <v>0</v>
      </c>
      <c r="K34" s="290" t="s">
        <v>128</v>
      </c>
      <c r="L34" s="286"/>
      <c r="M34" s="286"/>
      <c r="N34" s="286"/>
      <c r="O34" s="286"/>
      <c r="Q34" s="285"/>
    </row>
    <row r="35" spans="2:17" ht="10.5" customHeight="1">
      <c r="B35" s="284"/>
      <c r="D35" s="291"/>
      <c r="E35" s="291"/>
      <c r="F35" s="292"/>
      <c r="G35" s="292"/>
      <c r="H35" s="292"/>
      <c r="I35" s="292"/>
      <c r="J35" s="292"/>
      <c r="K35" s="292"/>
      <c r="L35" s="292"/>
      <c r="M35" s="292"/>
      <c r="N35" s="292"/>
      <c r="O35" s="292"/>
      <c r="P35" s="292"/>
      <c r="Q35" s="293"/>
    </row>
    <row r="36" spans="2:17" ht="6" customHeight="1">
      <c r="B36" s="294"/>
      <c r="C36" s="295"/>
      <c r="D36" s="295"/>
      <c r="E36" s="295"/>
      <c r="F36" s="295"/>
      <c r="G36" s="295"/>
      <c r="H36" s="296"/>
      <c r="I36" s="295"/>
      <c r="J36" s="295"/>
      <c r="K36" s="295"/>
      <c r="L36" s="296"/>
      <c r="M36" s="295"/>
      <c r="N36" s="295"/>
      <c r="O36" s="295"/>
      <c r="P36" s="295"/>
      <c r="Q36" s="297"/>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B1" sqref="B1"/>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60" t="s">
        <v>61</v>
      </c>
      <c r="Q1" s="360"/>
    </row>
    <row r="2" spans="3:17" ht="17.25" customHeight="1">
      <c r="C2" s="362"/>
      <c r="D2" s="362"/>
      <c r="E2" s="362"/>
      <c r="G2" s="12"/>
      <c r="I2" s="12"/>
      <c r="J2" s="2"/>
      <c r="K2" s="12"/>
      <c r="M2" s="2"/>
      <c r="N2" s="2"/>
      <c r="P2" s="360"/>
      <c r="Q2" s="360"/>
    </row>
    <row r="3" spans="3:17" ht="3" customHeight="1">
      <c r="C3" s="362"/>
      <c r="D3" s="362"/>
      <c r="E3" s="362"/>
      <c r="G3" s="12"/>
      <c r="I3" s="12"/>
      <c r="J3" s="2"/>
      <c r="K3" s="12"/>
      <c r="M3" s="2"/>
      <c r="N3" s="2"/>
      <c r="P3" s="2"/>
      <c r="Q3" s="2"/>
    </row>
    <row r="4" ht="9" customHeight="1"/>
    <row r="5" spans="2:17" ht="22.5" customHeight="1">
      <c r="B5" s="365" t="s">
        <v>40</v>
      </c>
      <c r="C5" s="366"/>
      <c r="D5" s="366"/>
      <c r="E5" s="366"/>
      <c r="F5" s="366"/>
      <c r="G5" s="366"/>
      <c r="H5" s="366"/>
      <c r="I5" s="366"/>
      <c r="J5" s="366"/>
      <c r="K5" s="366"/>
      <c r="L5" s="366"/>
      <c r="M5" s="366"/>
      <c r="N5" s="366"/>
      <c r="O5" s="366"/>
      <c r="P5" s="366"/>
      <c r="Q5" s="367"/>
    </row>
    <row r="6" spans="2:17" ht="22.5" customHeight="1">
      <c r="B6" s="3"/>
      <c r="C6" s="391" t="s">
        <v>22</v>
      </c>
      <c r="D6" s="392"/>
      <c r="E6" s="418"/>
      <c r="F6" s="419"/>
      <c r="G6" s="419"/>
      <c r="H6" s="419"/>
      <c r="I6" s="419"/>
      <c r="J6" s="419"/>
      <c r="K6" s="419"/>
      <c r="L6" s="419"/>
      <c r="M6" s="419"/>
      <c r="N6" s="419"/>
      <c r="O6" s="419"/>
      <c r="P6" s="419"/>
      <c r="Q6" s="420"/>
    </row>
    <row r="7" spans="2:17" ht="45" customHeight="1">
      <c r="B7" s="3"/>
      <c r="C7" s="393" t="s">
        <v>62</v>
      </c>
      <c r="D7" s="70" t="s">
        <v>14</v>
      </c>
      <c r="E7" s="396"/>
      <c r="F7" s="397"/>
      <c r="G7" s="397"/>
      <c r="H7" s="72" t="s">
        <v>42</v>
      </c>
      <c r="I7" s="396"/>
      <c r="J7" s="397"/>
      <c r="K7" s="397"/>
      <c r="L7" s="397"/>
      <c r="M7" s="397"/>
      <c r="N7" s="397"/>
      <c r="O7" s="397"/>
      <c r="P7" s="397"/>
      <c r="Q7" s="398"/>
    </row>
    <row r="8" spans="2:17" ht="45" customHeight="1">
      <c r="B8" s="3"/>
      <c r="C8" s="394"/>
      <c r="D8" s="69" t="s">
        <v>43</v>
      </c>
      <c r="E8" s="388"/>
      <c r="F8" s="389"/>
      <c r="G8" s="389"/>
      <c r="H8" s="389"/>
      <c r="I8" s="390"/>
      <c r="J8" s="405" t="s">
        <v>44</v>
      </c>
      <c r="K8" s="69" t="s">
        <v>45</v>
      </c>
      <c r="L8" s="388"/>
      <c r="M8" s="389"/>
      <c r="N8" s="389"/>
      <c r="O8" s="389"/>
      <c r="P8" s="389"/>
      <c r="Q8" s="399"/>
    </row>
    <row r="9" spans="2:17" ht="45" customHeight="1">
      <c r="B9" s="3"/>
      <c r="C9" s="394"/>
      <c r="D9" s="69" t="s">
        <v>46</v>
      </c>
      <c r="E9" s="388"/>
      <c r="F9" s="389"/>
      <c r="G9" s="389"/>
      <c r="H9" s="389"/>
      <c r="I9" s="390"/>
      <c r="J9" s="405"/>
      <c r="K9" s="69" t="s">
        <v>47</v>
      </c>
      <c r="L9" s="388"/>
      <c r="M9" s="389"/>
      <c r="N9" s="389"/>
      <c r="O9" s="389"/>
      <c r="P9" s="389"/>
      <c r="Q9" s="399"/>
    </row>
    <row r="10" spans="2:17" ht="45" customHeight="1">
      <c r="B10" s="3"/>
      <c r="C10" s="394"/>
      <c r="D10" s="69" t="s">
        <v>48</v>
      </c>
      <c r="E10" s="388"/>
      <c r="F10" s="389"/>
      <c r="G10" s="389"/>
      <c r="H10" s="389"/>
      <c r="I10" s="390"/>
      <c r="J10" s="405"/>
      <c r="K10" s="69" t="s">
        <v>49</v>
      </c>
      <c r="L10" s="388"/>
      <c r="M10" s="389"/>
      <c r="N10" s="389"/>
      <c r="O10" s="389"/>
      <c r="P10" s="389"/>
      <c r="Q10" s="399"/>
    </row>
    <row r="11" spans="2:17" ht="45" customHeight="1">
      <c r="B11" s="3"/>
      <c r="C11" s="394"/>
      <c r="D11" s="69" t="s">
        <v>50</v>
      </c>
      <c r="E11" s="388"/>
      <c r="F11" s="389"/>
      <c r="G11" s="389"/>
      <c r="H11" s="389"/>
      <c r="I11" s="390"/>
      <c r="J11" s="405"/>
      <c r="K11" s="69" t="s">
        <v>51</v>
      </c>
      <c r="L11" s="400"/>
      <c r="M11" s="389"/>
      <c r="N11" s="389"/>
      <c r="O11" s="389"/>
      <c r="P11" s="389"/>
      <c r="Q11" s="399"/>
    </row>
    <row r="12" spans="2:17" ht="45" customHeight="1">
      <c r="B12" s="3"/>
      <c r="C12" s="394"/>
      <c r="D12" s="69" t="s">
        <v>52</v>
      </c>
      <c r="E12" s="388"/>
      <c r="F12" s="389"/>
      <c r="G12" s="389"/>
      <c r="H12" s="389"/>
      <c r="I12" s="390"/>
      <c r="J12" s="405"/>
      <c r="K12" s="69" t="s">
        <v>53</v>
      </c>
      <c r="L12" s="388"/>
      <c r="M12" s="389"/>
      <c r="N12" s="389"/>
      <c r="O12" s="389"/>
      <c r="P12" s="389"/>
      <c r="Q12" s="399"/>
    </row>
    <row r="13" spans="2:17" ht="45" customHeight="1">
      <c r="B13" s="3"/>
      <c r="C13" s="395"/>
      <c r="D13" s="71" t="s">
        <v>54</v>
      </c>
      <c r="E13" s="401"/>
      <c r="F13" s="402"/>
      <c r="G13" s="402"/>
      <c r="H13" s="402"/>
      <c r="I13" s="403"/>
      <c r="J13" s="406"/>
      <c r="K13" s="71" t="s">
        <v>55</v>
      </c>
      <c r="L13" s="401"/>
      <c r="M13" s="402"/>
      <c r="N13" s="402"/>
      <c r="O13" s="402"/>
      <c r="P13" s="402"/>
      <c r="Q13" s="404"/>
    </row>
    <row r="14" spans="2:17" ht="45" customHeight="1">
      <c r="B14" s="3"/>
      <c r="C14" s="393" t="s">
        <v>63</v>
      </c>
      <c r="D14" s="70" t="s">
        <v>14</v>
      </c>
      <c r="E14" s="396"/>
      <c r="F14" s="397"/>
      <c r="G14" s="397"/>
      <c r="H14" s="72" t="s">
        <v>42</v>
      </c>
      <c r="I14" s="396"/>
      <c r="J14" s="397"/>
      <c r="K14" s="397"/>
      <c r="L14" s="397"/>
      <c r="M14" s="397"/>
      <c r="N14" s="397"/>
      <c r="O14" s="397"/>
      <c r="P14" s="397"/>
      <c r="Q14" s="398"/>
    </row>
    <row r="15" spans="2:17" ht="45" customHeight="1">
      <c r="B15" s="3"/>
      <c r="C15" s="394"/>
      <c r="D15" s="69" t="s">
        <v>43</v>
      </c>
      <c r="E15" s="388"/>
      <c r="F15" s="389"/>
      <c r="G15" s="389"/>
      <c r="H15" s="389"/>
      <c r="I15" s="390"/>
      <c r="J15" s="405" t="s">
        <v>44</v>
      </c>
      <c r="K15" s="69" t="s">
        <v>45</v>
      </c>
      <c r="L15" s="388"/>
      <c r="M15" s="389"/>
      <c r="N15" s="389"/>
      <c r="O15" s="389"/>
      <c r="P15" s="389"/>
      <c r="Q15" s="399"/>
    </row>
    <row r="16" spans="2:17" ht="45" customHeight="1">
      <c r="B16" s="3"/>
      <c r="C16" s="394"/>
      <c r="D16" s="69" t="s">
        <v>46</v>
      </c>
      <c r="E16" s="388"/>
      <c r="F16" s="389"/>
      <c r="G16" s="389"/>
      <c r="H16" s="389"/>
      <c r="I16" s="390"/>
      <c r="J16" s="405"/>
      <c r="K16" s="69" t="s">
        <v>47</v>
      </c>
      <c r="L16" s="388"/>
      <c r="M16" s="389"/>
      <c r="N16" s="389"/>
      <c r="O16" s="389"/>
      <c r="P16" s="389"/>
      <c r="Q16" s="399"/>
    </row>
    <row r="17" spans="2:18" ht="45" customHeight="1">
      <c r="B17" s="3"/>
      <c r="C17" s="394"/>
      <c r="D17" s="69" t="s">
        <v>48</v>
      </c>
      <c r="E17" s="388"/>
      <c r="F17" s="389"/>
      <c r="G17" s="389"/>
      <c r="H17" s="389"/>
      <c r="I17" s="390"/>
      <c r="J17" s="405"/>
      <c r="K17" s="69" t="s">
        <v>49</v>
      </c>
      <c r="L17" s="388"/>
      <c r="M17" s="389"/>
      <c r="N17" s="389"/>
      <c r="O17" s="389"/>
      <c r="P17" s="389"/>
      <c r="Q17" s="399"/>
      <c r="R17" s="26"/>
    </row>
    <row r="18" spans="2:18" ht="45" customHeight="1">
      <c r="B18" s="3"/>
      <c r="C18" s="394"/>
      <c r="D18" s="69" t="s">
        <v>50</v>
      </c>
      <c r="E18" s="388"/>
      <c r="F18" s="389"/>
      <c r="G18" s="389"/>
      <c r="H18" s="389"/>
      <c r="I18" s="390"/>
      <c r="J18" s="405"/>
      <c r="K18" s="69" t="s">
        <v>51</v>
      </c>
      <c r="L18" s="400"/>
      <c r="M18" s="389"/>
      <c r="N18" s="389"/>
      <c r="O18" s="389"/>
      <c r="P18" s="389"/>
      <c r="Q18" s="399"/>
      <c r="R18" s="26"/>
    </row>
    <row r="19" spans="2:18" ht="45" customHeight="1">
      <c r="B19" s="3"/>
      <c r="C19" s="394"/>
      <c r="D19" s="69" t="s">
        <v>52</v>
      </c>
      <c r="E19" s="388"/>
      <c r="F19" s="389"/>
      <c r="G19" s="389"/>
      <c r="H19" s="389"/>
      <c r="I19" s="390"/>
      <c r="J19" s="405"/>
      <c r="K19" s="69" t="s">
        <v>53</v>
      </c>
      <c r="L19" s="388"/>
      <c r="M19" s="389"/>
      <c r="N19" s="389"/>
      <c r="O19" s="389"/>
      <c r="P19" s="389"/>
      <c r="Q19" s="399"/>
      <c r="R19" s="26"/>
    </row>
    <row r="20" spans="2:18" ht="45" customHeight="1">
      <c r="B20" s="3"/>
      <c r="C20" s="395"/>
      <c r="D20" s="71" t="s">
        <v>54</v>
      </c>
      <c r="E20" s="401"/>
      <c r="F20" s="402"/>
      <c r="G20" s="402"/>
      <c r="H20" s="402"/>
      <c r="I20" s="403"/>
      <c r="J20" s="406"/>
      <c r="K20" s="71" t="s">
        <v>55</v>
      </c>
      <c r="L20" s="401"/>
      <c r="M20" s="402"/>
      <c r="N20" s="402"/>
      <c r="O20" s="402"/>
      <c r="P20" s="402"/>
      <c r="Q20" s="404"/>
      <c r="R20" s="26"/>
    </row>
    <row r="21" spans="2:18" ht="22.5" customHeight="1">
      <c r="B21" s="3"/>
      <c r="C21" s="64" t="s">
        <v>57</v>
      </c>
      <c r="D21" s="407" t="s">
        <v>58</v>
      </c>
      <c r="E21" s="407"/>
      <c r="F21" s="407"/>
      <c r="G21" s="407"/>
      <c r="H21" s="407"/>
      <c r="I21" s="407"/>
      <c r="J21" s="407"/>
      <c r="K21" s="407"/>
      <c r="L21" s="407"/>
      <c r="M21" s="407"/>
      <c r="N21" s="407"/>
      <c r="O21" s="407"/>
      <c r="P21" s="407"/>
      <c r="Q21" s="408"/>
      <c r="R21" s="26"/>
    </row>
    <row r="22" spans="2:18" ht="22.5" customHeight="1">
      <c r="B22" s="3"/>
      <c r="C22" s="409"/>
      <c r="D22" s="410"/>
      <c r="E22" s="410"/>
      <c r="F22" s="410"/>
      <c r="G22" s="410"/>
      <c r="H22" s="410"/>
      <c r="I22" s="410"/>
      <c r="J22" s="410"/>
      <c r="K22" s="410"/>
      <c r="L22" s="410"/>
      <c r="M22" s="410"/>
      <c r="N22" s="410"/>
      <c r="O22" s="410"/>
      <c r="P22" s="410"/>
      <c r="Q22" s="411"/>
      <c r="R22" s="26"/>
    </row>
    <row r="23" spans="2:18" ht="22.5" customHeight="1">
      <c r="B23" s="3"/>
      <c r="C23" s="412"/>
      <c r="D23" s="413"/>
      <c r="E23" s="413"/>
      <c r="F23" s="413"/>
      <c r="G23" s="413"/>
      <c r="H23" s="413"/>
      <c r="I23" s="413"/>
      <c r="J23" s="413"/>
      <c r="K23" s="413"/>
      <c r="L23" s="413"/>
      <c r="M23" s="413"/>
      <c r="N23" s="413"/>
      <c r="O23" s="413"/>
      <c r="P23" s="413"/>
      <c r="Q23" s="414"/>
      <c r="R23" s="26"/>
    </row>
    <row r="24" spans="2:17" ht="22.5" customHeight="1">
      <c r="B24" s="3"/>
      <c r="C24" s="415"/>
      <c r="D24" s="416"/>
      <c r="E24" s="416"/>
      <c r="F24" s="416"/>
      <c r="G24" s="416"/>
      <c r="H24" s="416"/>
      <c r="I24" s="416"/>
      <c r="J24" s="416"/>
      <c r="K24" s="416"/>
      <c r="L24" s="416"/>
      <c r="M24" s="416"/>
      <c r="N24" s="416"/>
      <c r="O24" s="416"/>
      <c r="P24" s="416"/>
      <c r="Q24" s="417"/>
    </row>
    <row r="25" spans="2:17" ht="9.75" customHeight="1">
      <c r="B25" s="3"/>
      <c r="C25" s="47" t="s">
        <v>59</v>
      </c>
      <c r="D25" s="48"/>
      <c r="E25" s="49"/>
      <c r="F25" s="49"/>
      <c r="G25" s="49"/>
      <c r="H25" s="49"/>
      <c r="I25" s="315" t="s">
        <v>442</v>
      </c>
      <c r="J25" s="316"/>
      <c r="K25" s="48"/>
      <c r="L25" s="50"/>
      <c r="M25" s="50"/>
      <c r="N25" s="50"/>
      <c r="O25" s="50"/>
      <c r="P25" s="50"/>
      <c r="Q25" s="51"/>
    </row>
    <row r="26" spans="2:17" ht="9.75" customHeight="1">
      <c r="B26" s="32"/>
      <c r="C26" s="52" t="s">
        <v>60</v>
      </c>
      <c r="D26" s="33"/>
      <c r="E26" s="33"/>
      <c r="F26" s="33"/>
      <c r="G26" s="33"/>
      <c r="H26" s="34"/>
      <c r="I26" s="317" t="s">
        <v>443</v>
      </c>
      <c r="J26" s="318"/>
      <c r="K26" s="33"/>
      <c r="L26" s="34"/>
      <c r="M26" s="33"/>
      <c r="N26" s="33"/>
      <c r="O26" s="33"/>
      <c r="P26" s="33"/>
      <c r="Q26" s="35"/>
    </row>
  </sheetData>
  <sheetProtection/>
  <mergeCells count="39">
    <mergeCell ref="E11:I11"/>
    <mergeCell ref="L11:Q11"/>
    <mergeCell ref="E12:I12"/>
    <mergeCell ref="L12:Q12"/>
    <mergeCell ref="E9:I9"/>
    <mergeCell ref="L9:Q9"/>
    <mergeCell ref="P1:Q2"/>
    <mergeCell ref="C2:E3"/>
    <mergeCell ref="B5:Q5"/>
    <mergeCell ref="C6:D6"/>
    <mergeCell ref="E6:Q6"/>
    <mergeCell ref="E10:I10"/>
    <mergeCell ref="L10:Q10"/>
    <mergeCell ref="E13:I13"/>
    <mergeCell ref="L13:Q13"/>
    <mergeCell ref="E14:G14"/>
    <mergeCell ref="I14:Q14"/>
    <mergeCell ref="C7:C13"/>
    <mergeCell ref="E7:G7"/>
    <mergeCell ref="I7:Q7"/>
    <mergeCell ref="E8:I8"/>
    <mergeCell ref="J8:J13"/>
    <mergeCell ref="L8:Q8"/>
    <mergeCell ref="E18:I18"/>
    <mergeCell ref="L18:Q18"/>
    <mergeCell ref="E16:I16"/>
    <mergeCell ref="L16:Q16"/>
    <mergeCell ref="E17:I17"/>
    <mergeCell ref="L17:Q17"/>
    <mergeCell ref="E15:I15"/>
    <mergeCell ref="J15:J20"/>
    <mergeCell ref="D21:Q21"/>
    <mergeCell ref="C22:Q24"/>
    <mergeCell ref="E19:I19"/>
    <mergeCell ref="L19:Q19"/>
    <mergeCell ref="E20:I20"/>
    <mergeCell ref="L20:Q20"/>
    <mergeCell ref="C14:C20"/>
    <mergeCell ref="L15:Q1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7"/>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selection activeCell="B1" sqref="B1"/>
    </sheetView>
  </sheetViews>
  <sheetFormatPr defaultColWidth="9.00390625" defaultRowHeight="13.5"/>
  <cols>
    <col min="1" max="1" width="0.875" style="79" customWidth="1"/>
    <col min="2" max="2" width="2.50390625" style="79" customWidth="1"/>
    <col min="3" max="3" width="7.125" style="79" customWidth="1"/>
    <col min="4" max="7" width="6.125" style="79" customWidth="1"/>
    <col min="8" max="8" width="6.125" style="84" customWidth="1"/>
    <col min="9" max="11" width="6.125" style="79" customWidth="1"/>
    <col min="12" max="12" width="6.125" style="84" customWidth="1"/>
    <col min="13" max="16" width="6.125" style="79" customWidth="1"/>
    <col min="17" max="17" width="3.875" style="79" customWidth="1"/>
    <col min="18" max="16384" width="9.00390625" style="79" customWidth="1"/>
  </cols>
  <sheetData>
    <row r="1" spans="3:17" ht="17.25" customHeight="1">
      <c r="C1" s="80"/>
      <c r="D1" s="80"/>
      <c r="E1" s="80"/>
      <c r="F1" s="81"/>
      <c r="G1" s="81"/>
      <c r="H1" s="82"/>
      <c r="I1" s="82"/>
      <c r="J1" s="83"/>
      <c r="K1" s="83"/>
      <c r="L1" s="83"/>
      <c r="M1" s="81"/>
      <c r="N1" s="81"/>
      <c r="P1" s="423" t="s">
        <v>65</v>
      </c>
      <c r="Q1" s="423"/>
    </row>
    <row r="2" spans="3:17" ht="17.25" customHeight="1">
      <c r="C2" s="424"/>
      <c r="D2" s="424"/>
      <c r="E2" s="424"/>
      <c r="F2" s="81"/>
      <c r="G2" s="82"/>
      <c r="H2" s="83"/>
      <c r="I2" s="82"/>
      <c r="J2" s="83"/>
      <c r="K2" s="82"/>
      <c r="L2" s="83"/>
      <c r="M2" s="83"/>
      <c r="N2" s="83"/>
      <c r="P2" s="423"/>
      <c r="Q2" s="423"/>
    </row>
    <row r="3" spans="3:17" ht="3" customHeight="1">
      <c r="C3" s="424"/>
      <c r="D3" s="424"/>
      <c r="E3" s="424"/>
      <c r="F3" s="81"/>
      <c r="G3" s="82"/>
      <c r="H3" s="83"/>
      <c r="I3" s="82"/>
      <c r="J3" s="83"/>
      <c r="K3" s="82"/>
      <c r="L3" s="83"/>
      <c r="M3" s="83"/>
      <c r="N3" s="83"/>
      <c r="P3" s="83"/>
      <c r="Q3" s="83"/>
    </row>
    <row r="4" ht="9" customHeight="1"/>
    <row r="5" spans="2:17" ht="30" customHeight="1">
      <c r="B5" s="425" t="s">
        <v>66</v>
      </c>
      <c r="C5" s="426"/>
      <c r="D5" s="426"/>
      <c r="E5" s="426"/>
      <c r="F5" s="426"/>
      <c r="G5" s="426"/>
      <c r="H5" s="426"/>
      <c r="I5" s="426"/>
      <c r="J5" s="426"/>
      <c r="K5" s="426"/>
      <c r="L5" s="426"/>
      <c r="M5" s="426"/>
      <c r="N5" s="426"/>
      <c r="O5" s="426"/>
      <c r="P5" s="426"/>
      <c r="Q5" s="427"/>
    </row>
    <row r="6" spans="2:17" ht="11.25" customHeight="1" thickBot="1">
      <c r="B6" s="85"/>
      <c r="C6" s="81"/>
      <c r="D6" s="86"/>
      <c r="E6" s="86"/>
      <c r="F6" s="87"/>
      <c r="G6" s="87"/>
      <c r="H6" s="87"/>
      <c r="I6" s="87"/>
      <c r="J6" s="87"/>
      <c r="K6" s="87"/>
      <c r="L6" s="87"/>
      <c r="M6" s="87"/>
      <c r="N6" s="87"/>
      <c r="O6" s="87"/>
      <c r="P6" s="87"/>
      <c r="Q6" s="88"/>
    </row>
    <row r="7" spans="2:17" s="95" customFormat="1" ht="22.5" customHeight="1" thickBot="1">
      <c r="B7" s="89"/>
      <c r="C7" s="90" t="s">
        <v>67</v>
      </c>
      <c r="D7" s="91"/>
      <c r="E7" s="428"/>
      <c r="F7" s="429"/>
      <c r="G7" s="430"/>
      <c r="H7" s="92"/>
      <c r="I7" s="92"/>
      <c r="J7" s="92"/>
      <c r="K7" s="93"/>
      <c r="L7" s="93"/>
      <c r="M7" s="93"/>
      <c r="N7" s="93"/>
      <c r="O7" s="93"/>
      <c r="P7" s="93"/>
      <c r="Q7" s="94"/>
    </row>
    <row r="8" spans="2:17" ht="18.75" customHeight="1" thickBot="1">
      <c r="B8" s="85"/>
      <c r="C8" s="81"/>
      <c r="D8" s="81"/>
      <c r="E8" s="81"/>
      <c r="F8" s="81"/>
      <c r="G8" s="81"/>
      <c r="H8" s="83"/>
      <c r="I8" s="81"/>
      <c r="J8" s="81"/>
      <c r="K8" s="81"/>
      <c r="L8" s="96"/>
      <c r="M8" s="96"/>
      <c r="N8" s="81"/>
      <c r="O8" s="81"/>
      <c r="P8" s="97"/>
      <c r="Q8" s="88"/>
    </row>
    <row r="9" spans="2:18" ht="32.25" customHeight="1" thickBot="1">
      <c r="B9" s="85"/>
      <c r="C9" s="98" t="s">
        <v>68</v>
      </c>
      <c r="D9" s="431"/>
      <c r="E9" s="431"/>
      <c r="F9" s="431"/>
      <c r="G9" s="431"/>
      <c r="H9" s="431"/>
      <c r="I9" s="431"/>
      <c r="J9" s="431"/>
      <c r="K9" s="431"/>
      <c r="L9" s="431"/>
      <c r="M9" s="431"/>
      <c r="N9" s="431"/>
      <c r="O9" s="431"/>
      <c r="P9" s="432"/>
      <c r="Q9" s="99"/>
      <c r="R9" s="100"/>
    </row>
    <row r="10" spans="2:17" ht="18.75" customHeight="1">
      <c r="B10" s="85"/>
      <c r="C10" s="81"/>
      <c r="D10" s="81"/>
      <c r="E10" s="81"/>
      <c r="F10" s="81"/>
      <c r="G10" s="81"/>
      <c r="H10" s="83"/>
      <c r="I10" s="81"/>
      <c r="J10" s="81"/>
      <c r="K10" s="81"/>
      <c r="L10" s="83"/>
      <c r="M10" s="81"/>
      <c r="N10" s="81"/>
      <c r="O10" s="81"/>
      <c r="P10" s="101"/>
      <c r="Q10" s="88"/>
    </row>
    <row r="11" spans="2:17" ht="9.75" customHeight="1">
      <c r="B11" s="85"/>
      <c r="C11" s="81"/>
      <c r="D11" s="80"/>
      <c r="E11" s="80"/>
      <c r="F11" s="81"/>
      <c r="G11" s="81"/>
      <c r="H11" s="83"/>
      <c r="I11" s="81"/>
      <c r="J11" s="81"/>
      <c r="K11" s="81"/>
      <c r="L11" s="83"/>
      <c r="M11" s="81"/>
      <c r="N11" s="81"/>
      <c r="O11" s="81"/>
      <c r="P11" s="81"/>
      <c r="Q11" s="88"/>
    </row>
    <row r="12" spans="2:17" ht="18.75" customHeight="1">
      <c r="B12" s="85"/>
      <c r="C12" s="81" t="s">
        <v>69</v>
      </c>
      <c r="D12" s="81"/>
      <c r="E12" s="102"/>
      <c r="F12" s="103"/>
      <c r="G12" s="103"/>
      <c r="H12" s="103"/>
      <c r="I12" s="103"/>
      <c r="J12" s="103"/>
      <c r="K12" s="103"/>
      <c r="L12" s="103"/>
      <c r="M12" s="103"/>
      <c r="N12" s="103"/>
      <c r="O12" s="103"/>
      <c r="P12" s="81"/>
      <c r="Q12" s="88"/>
    </row>
    <row r="13" spans="2:17" ht="18.75" customHeight="1">
      <c r="B13" s="85"/>
      <c r="C13" s="82" t="s">
        <v>70</v>
      </c>
      <c r="D13" s="104" t="s">
        <v>71</v>
      </c>
      <c r="E13" s="104"/>
      <c r="F13" s="103"/>
      <c r="G13" s="103"/>
      <c r="H13" s="103"/>
      <c r="I13" s="103"/>
      <c r="J13" s="103"/>
      <c r="K13" s="103"/>
      <c r="L13" s="103"/>
      <c r="M13" s="103"/>
      <c r="N13" s="103"/>
      <c r="O13" s="103"/>
      <c r="P13" s="81"/>
      <c r="Q13" s="88"/>
    </row>
    <row r="14" spans="2:17" ht="18.75" customHeight="1">
      <c r="B14" s="85"/>
      <c r="C14" s="82" t="s">
        <v>72</v>
      </c>
      <c r="D14" s="81" t="s">
        <v>73</v>
      </c>
      <c r="E14" s="102"/>
      <c r="F14" s="103"/>
      <c r="G14" s="103"/>
      <c r="H14" s="103"/>
      <c r="I14" s="103"/>
      <c r="J14" s="103"/>
      <c r="K14" s="103"/>
      <c r="L14" s="103"/>
      <c r="M14" s="103"/>
      <c r="N14" s="103"/>
      <c r="O14" s="103"/>
      <c r="P14" s="81"/>
      <c r="Q14" s="88"/>
    </row>
    <row r="15" spans="2:17" ht="18.75" customHeight="1">
      <c r="B15" s="85"/>
      <c r="C15" s="82"/>
      <c r="D15" s="81"/>
      <c r="E15" s="102"/>
      <c r="F15" s="103"/>
      <c r="G15" s="103"/>
      <c r="H15" s="103"/>
      <c r="I15" s="103"/>
      <c r="J15" s="103"/>
      <c r="K15" s="103"/>
      <c r="L15" s="103"/>
      <c r="M15" s="103"/>
      <c r="N15" s="103"/>
      <c r="O15" s="103"/>
      <c r="P15" s="81"/>
      <c r="Q15" s="88"/>
    </row>
    <row r="16" spans="2:17" ht="18.75" customHeight="1">
      <c r="B16" s="85"/>
      <c r="C16" s="81" t="s">
        <v>74</v>
      </c>
      <c r="D16" s="81"/>
      <c r="E16" s="102"/>
      <c r="F16" s="103"/>
      <c r="G16" s="103"/>
      <c r="H16" s="103"/>
      <c r="I16" s="103"/>
      <c r="J16" s="103"/>
      <c r="K16" s="103"/>
      <c r="L16" s="103"/>
      <c r="M16" s="103"/>
      <c r="N16" s="103"/>
      <c r="O16" s="103"/>
      <c r="P16" s="81"/>
      <c r="Q16" s="88"/>
    </row>
    <row r="17" spans="2:17" ht="18.75" customHeight="1">
      <c r="B17" s="85"/>
      <c r="C17" s="81"/>
      <c r="D17" s="81"/>
      <c r="E17" s="102"/>
      <c r="F17" s="103"/>
      <c r="G17" s="103"/>
      <c r="H17" s="103"/>
      <c r="I17" s="103"/>
      <c r="J17" s="103"/>
      <c r="K17" s="103"/>
      <c r="L17" s="103"/>
      <c r="M17" s="103"/>
      <c r="N17" s="103"/>
      <c r="O17" s="103"/>
      <c r="P17" s="81"/>
      <c r="Q17" s="88"/>
    </row>
    <row r="18" spans="2:17" ht="18.75" customHeight="1">
      <c r="B18" s="85"/>
      <c r="C18" s="81"/>
      <c r="D18" s="81"/>
      <c r="E18" s="105"/>
      <c r="F18" s="103"/>
      <c r="G18" s="103"/>
      <c r="H18" s="103"/>
      <c r="I18" s="103"/>
      <c r="J18" s="103"/>
      <c r="K18" s="103"/>
      <c r="L18" s="103"/>
      <c r="M18" s="103"/>
      <c r="N18" s="103"/>
      <c r="O18" s="103"/>
      <c r="P18" s="81"/>
      <c r="Q18" s="88"/>
    </row>
    <row r="19" spans="2:17" ht="18.75" customHeight="1">
      <c r="B19" s="85"/>
      <c r="C19" s="81" t="s">
        <v>75</v>
      </c>
      <c r="D19" s="81"/>
      <c r="E19" s="105"/>
      <c r="F19" s="103"/>
      <c r="G19" s="103"/>
      <c r="H19" s="103"/>
      <c r="I19" s="103"/>
      <c r="J19" s="103"/>
      <c r="K19" s="103"/>
      <c r="L19" s="103"/>
      <c r="M19" s="103"/>
      <c r="N19" s="103"/>
      <c r="O19" s="103"/>
      <c r="P19" s="81"/>
      <c r="Q19" s="88"/>
    </row>
    <row r="20" spans="2:17" ht="18.75" customHeight="1">
      <c r="B20" s="85"/>
      <c r="C20" s="106" t="s">
        <v>76</v>
      </c>
      <c r="D20" s="81"/>
      <c r="E20" s="105"/>
      <c r="F20" s="103"/>
      <c r="G20" s="103"/>
      <c r="H20" s="103"/>
      <c r="I20" s="103"/>
      <c r="J20" s="103"/>
      <c r="K20" s="103"/>
      <c r="L20" s="103"/>
      <c r="M20" s="103"/>
      <c r="N20" s="103"/>
      <c r="O20" s="103"/>
      <c r="P20" s="81"/>
      <c r="Q20" s="88"/>
    </row>
    <row r="21" spans="2:17" ht="18.75" customHeight="1">
      <c r="B21" s="85"/>
      <c r="C21" s="81" t="s">
        <v>77</v>
      </c>
      <c r="D21" s="81" t="s">
        <v>78</v>
      </c>
      <c r="E21" s="105"/>
      <c r="F21" s="103"/>
      <c r="G21" s="103"/>
      <c r="H21" s="103"/>
      <c r="I21" s="103"/>
      <c r="J21" s="81" t="s">
        <v>77</v>
      </c>
      <c r="K21" s="103" t="s">
        <v>79</v>
      </c>
      <c r="L21" s="103"/>
      <c r="M21" s="103"/>
      <c r="N21" s="103"/>
      <c r="O21" s="103"/>
      <c r="P21" s="81"/>
      <c r="Q21" s="88"/>
    </row>
    <row r="22" spans="2:17" ht="18.75" customHeight="1">
      <c r="B22" s="85"/>
      <c r="C22" s="81" t="s">
        <v>77</v>
      </c>
      <c r="D22" s="81" t="s">
        <v>80</v>
      </c>
      <c r="E22" s="105"/>
      <c r="F22" s="103"/>
      <c r="G22" s="103"/>
      <c r="H22" s="103"/>
      <c r="I22" s="103"/>
      <c r="J22" s="81" t="s">
        <v>77</v>
      </c>
      <c r="K22" s="103" t="s">
        <v>81</v>
      </c>
      <c r="L22" s="103"/>
      <c r="M22" s="103"/>
      <c r="N22" s="103"/>
      <c r="O22" s="103"/>
      <c r="P22" s="81"/>
      <c r="Q22" s="88"/>
    </row>
    <row r="23" spans="2:17" ht="18.75" customHeight="1">
      <c r="B23" s="85"/>
      <c r="C23" s="81" t="s">
        <v>77</v>
      </c>
      <c r="D23" s="81" t="s">
        <v>82</v>
      </c>
      <c r="H23" s="433"/>
      <c r="I23" s="433"/>
      <c r="J23" s="433"/>
      <c r="K23" s="433"/>
      <c r="L23" s="433"/>
      <c r="M23" s="433"/>
      <c r="N23" s="433"/>
      <c r="O23" s="433"/>
      <c r="P23" s="79" t="s">
        <v>83</v>
      </c>
      <c r="Q23" s="88"/>
    </row>
    <row r="24" spans="2:17" ht="18.75" customHeight="1">
      <c r="B24" s="85"/>
      <c r="C24" s="81" t="s">
        <v>77</v>
      </c>
      <c r="D24" s="103" t="s">
        <v>84</v>
      </c>
      <c r="E24" s="84"/>
      <c r="H24" s="421"/>
      <c r="I24" s="421"/>
      <c r="J24" s="421"/>
      <c r="K24" s="421"/>
      <c r="L24" s="421"/>
      <c r="M24" s="421"/>
      <c r="N24" s="421"/>
      <c r="O24" s="421"/>
      <c r="P24" s="79" t="s">
        <v>83</v>
      </c>
      <c r="Q24" s="88"/>
    </row>
    <row r="25" spans="2:17" ht="18.75" customHeight="1">
      <c r="B25" s="85"/>
      <c r="C25" s="81" t="s">
        <v>77</v>
      </c>
      <c r="D25" s="79" t="s">
        <v>85</v>
      </c>
      <c r="H25" s="421"/>
      <c r="I25" s="421"/>
      <c r="J25" s="421"/>
      <c r="K25" s="421"/>
      <c r="L25" s="421"/>
      <c r="M25" s="421"/>
      <c r="N25" s="421"/>
      <c r="O25" s="421"/>
      <c r="P25" s="79" t="s">
        <v>83</v>
      </c>
      <c r="Q25" s="88"/>
    </row>
    <row r="26" spans="2:17" ht="18.75" customHeight="1">
      <c r="B26" s="85"/>
      <c r="C26" s="81" t="s">
        <v>77</v>
      </c>
      <c r="D26" s="79" t="s">
        <v>86</v>
      </c>
      <c r="G26" s="422"/>
      <c r="H26" s="422"/>
      <c r="I26" s="422"/>
      <c r="J26" s="422"/>
      <c r="K26" s="422"/>
      <c r="L26" s="422"/>
      <c r="M26" s="422"/>
      <c r="N26" s="422"/>
      <c r="O26" s="422"/>
      <c r="P26" s="79" t="s">
        <v>83</v>
      </c>
      <c r="Q26" s="88"/>
    </row>
    <row r="27" spans="2:17" ht="18.75" customHeight="1">
      <c r="B27" s="85"/>
      <c r="M27" s="103"/>
      <c r="N27" s="103"/>
      <c r="O27" s="103"/>
      <c r="P27" s="81"/>
      <c r="Q27" s="88"/>
    </row>
    <row r="28" spans="2:17" ht="18.75" customHeight="1">
      <c r="B28" s="85"/>
      <c r="C28" s="106" t="s">
        <v>87</v>
      </c>
      <c r="D28" s="81"/>
      <c r="E28" s="105"/>
      <c r="F28" s="103"/>
      <c r="G28" s="103"/>
      <c r="H28" s="103"/>
      <c r="I28" s="103"/>
      <c r="J28" s="103"/>
      <c r="K28" s="103"/>
      <c r="L28" s="103"/>
      <c r="M28" s="103"/>
      <c r="N28" s="103"/>
      <c r="O28" s="103"/>
      <c r="P28" s="81"/>
      <c r="Q28" s="88"/>
    </row>
    <row r="29" spans="2:17" ht="18.75" customHeight="1">
      <c r="B29" s="85"/>
      <c r="C29" s="81" t="s">
        <v>77</v>
      </c>
      <c r="D29" s="81" t="s">
        <v>88</v>
      </c>
      <c r="E29" s="105"/>
      <c r="F29" s="103"/>
      <c r="G29" s="103"/>
      <c r="H29" s="103"/>
      <c r="I29" s="103"/>
      <c r="J29" s="81" t="s">
        <v>77</v>
      </c>
      <c r="K29" s="103" t="s">
        <v>89</v>
      </c>
      <c r="L29" s="103"/>
      <c r="M29" s="103"/>
      <c r="N29" s="103"/>
      <c r="O29" s="103"/>
      <c r="P29" s="81"/>
      <c r="Q29" s="88"/>
    </row>
    <row r="30" spans="2:17" ht="18.75" customHeight="1">
      <c r="B30" s="85"/>
      <c r="C30" s="81" t="s">
        <v>77</v>
      </c>
      <c r="D30" s="81" t="s">
        <v>90</v>
      </c>
      <c r="E30" s="105"/>
      <c r="F30" s="103"/>
      <c r="G30" s="103"/>
      <c r="H30" s="103"/>
      <c r="I30" s="103"/>
      <c r="J30" s="81"/>
      <c r="K30" s="81"/>
      <c r="L30" s="103"/>
      <c r="P30" s="81"/>
      <c r="Q30" s="88"/>
    </row>
    <row r="31" spans="2:17" ht="18.75" customHeight="1">
      <c r="B31" s="85"/>
      <c r="C31" s="81" t="s">
        <v>77</v>
      </c>
      <c r="D31" s="79" t="s">
        <v>91</v>
      </c>
      <c r="J31" s="81"/>
      <c r="P31" s="81"/>
      <c r="Q31" s="88"/>
    </row>
    <row r="32" spans="2:17" ht="18.75" customHeight="1">
      <c r="B32" s="85"/>
      <c r="C32" s="81" t="s">
        <v>77</v>
      </c>
      <c r="D32" s="79" t="s">
        <v>86</v>
      </c>
      <c r="G32" s="422"/>
      <c r="H32" s="422"/>
      <c r="I32" s="422"/>
      <c r="J32" s="422"/>
      <c r="K32" s="422"/>
      <c r="L32" s="422"/>
      <c r="M32" s="422"/>
      <c r="N32" s="422"/>
      <c r="O32" s="422"/>
      <c r="P32" s="79" t="s">
        <v>83</v>
      </c>
      <c r="Q32" s="88"/>
    </row>
    <row r="33" spans="2:17" ht="18.75" customHeight="1">
      <c r="B33" s="85"/>
      <c r="C33" s="81"/>
      <c r="M33" s="103"/>
      <c r="N33" s="103"/>
      <c r="O33" s="103"/>
      <c r="P33" s="81"/>
      <c r="Q33" s="88"/>
    </row>
    <row r="34" spans="2:17" ht="18.75" customHeight="1">
      <c r="B34" s="85"/>
      <c r="C34" s="81"/>
      <c r="M34" s="103"/>
      <c r="N34" s="103"/>
      <c r="O34" s="103"/>
      <c r="P34" s="81"/>
      <c r="Q34" s="88"/>
    </row>
    <row r="35" spans="2:17" ht="18.75" customHeight="1">
      <c r="B35" s="85"/>
      <c r="C35" s="81"/>
      <c r="M35" s="103"/>
      <c r="N35" s="103"/>
      <c r="O35" s="103"/>
      <c r="P35" s="81"/>
      <c r="Q35" s="88"/>
    </row>
    <row r="36" spans="2:17" ht="18.75" customHeight="1">
      <c r="B36" s="85"/>
      <c r="C36" s="81"/>
      <c r="M36" s="103"/>
      <c r="N36" s="103"/>
      <c r="O36" s="103"/>
      <c r="P36" s="81"/>
      <c r="Q36" s="88"/>
    </row>
    <row r="37" spans="2:17" ht="18.75" customHeight="1">
      <c r="B37" s="85"/>
      <c r="C37" s="81"/>
      <c r="M37" s="103"/>
      <c r="N37" s="103"/>
      <c r="O37" s="103"/>
      <c r="P37" s="81"/>
      <c r="Q37" s="88"/>
    </row>
    <row r="38" spans="2:17" ht="18.75" customHeight="1">
      <c r="B38" s="85"/>
      <c r="C38" s="81"/>
      <c r="M38" s="103"/>
      <c r="N38" s="103"/>
      <c r="O38" s="103"/>
      <c r="P38" s="81"/>
      <c r="Q38" s="88"/>
    </row>
    <row r="39" spans="2:17" ht="18.75" customHeight="1">
      <c r="B39" s="85"/>
      <c r="C39" s="81"/>
      <c r="M39" s="103"/>
      <c r="N39" s="103"/>
      <c r="O39" s="103"/>
      <c r="P39" s="81"/>
      <c r="Q39" s="88"/>
    </row>
    <row r="40" spans="2:17" ht="18.75" customHeight="1">
      <c r="B40" s="85"/>
      <c r="C40" s="81"/>
      <c r="D40" s="81"/>
      <c r="E40" s="105"/>
      <c r="F40" s="103"/>
      <c r="G40" s="103"/>
      <c r="H40" s="103"/>
      <c r="I40" s="103"/>
      <c r="J40" s="103"/>
      <c r="K40" s="103"/>
      <c r="L40" s="103"/>
      <c r="M40" s="103"/>
      <c r="N40" s="103"/>
      <c r="O40" s="103"/>
      <c r="P40" s="81"/>
      <c r="Q40" s="88"/>
    </row>
    <row r="41" spans="2:17" ht="18.75" customHeight="1">
      <c r="B41" s="85"/>
      <c r="C41" s="81"/>
      <c r="D41" s="81"/>
      <c r="E41" s="105"/>
      <c r="F41" s="103"/>
      <c r="G41" s="103"/>
      <c r="H41" s="103"/>
      <c r="I41" s="103"/>
      <c r="J41" s="103"/>
      <c r="K41" s="103"/>
      <c r="L41" s="103"/>
      <c r="M41" s="103"/>
      <c r="N41" s="103"/>
      <c r="O41" s="103"/>
      <c r="P41" s="81"/>
      <c r="Q41" s="88"/>
    </row>
    <row r="42" spans="2:17" ht="18.75" customHeight="1">
      <c r="B42" s="85"/>
      <c r="C42" s="107"/>
      <c r="D42" s="107"/>
      <c r="E42" s="107"/>
      <c r="F42" s="82"/>
      <c r="G42" s="82"/>
      <c r="H42" s="83"/>
      <c r="I42" s="81"/>
      <c r="J42" s="81"/>
      <c r="K42" s="81"/>
      <c r="L42" s="83"/>
      <c r="M42" s="81"/>
      <c r="N42" s="81"/>
      <c r="O42" s="81"/>
      <c r="P42" s="81"/>
      <c r="Q42" s="88"/>
    </row>
    <row r="43" spans="2:17" ht="18.75" customHeight="1">
      <c r="B43" s="85"/>
      <c r="C43" s="81"/>
      <c r="D43" s="108"/>
      <c r="E43" s="108"/>
      <c r="F43" s="87"/>
      <c r="G43" s="87"/>
      <c r="H43" s="87"/>
      <c r="I43" s="87"/>
      <c r="J43" s="87"/>
      <c r="K43" s="87"/>
      <c r="L43" s="87"/>
      <c r="M43" s="87"/>
      <c r="N43" s="87"/>
      <c r="O43" s="87"/>
      <c r="P43" s="87"/>
      <c r="Q43" s="109"/>
    </row>
    <row r="44" spans="2:17" ht="6" customHeight="1">
      <c r="B44" s="110"/>
      <c r="C44" s="111"/>
      <c r="D44" s="111"/>
      <c r="E44" s="111"/>
      <c r="F44" s="111"/>
      <c r="G44" s="111"/>
      <c r="H44" s="112"/>
      <c r="I44" s="111"/>
      <c r="J44" s="111"/>
      <c r="K44" s="111"/>
      <c r="L44" s="112"/>
      <c r="M44" s="111"/>
      <c r="N44" s="111"/>
      <c r="O44" s="111"/>
      <c r="P44" s="111"/>
      <c r="Q44" s="113"/>
    </row>
  </sheetData>
  <sheetProtection/>
  <mergeCells count="10">
    <mergeCell ref="H24:O24"/>
    <mergeCell ref="H25:O25"/>
    <mergeCell ref="G26:O26"/>
    <mergeCell ref="G32:O32"/>
    <mergeCell ref="P1:Q2"/>
    <mergeCell ref="C2:E3"/>
    <mergeCell ref="B5:Q5"/>
    <mergeCell ref="E7:G7"/>
    <mergeCell ref="D9:P9"/>
    <mergeCell ref="H23:O23"/>
  </mergeCells>
  <printOptions/>
  <pageMargins left="0.6299212598425197" right="0.4330708661417323" top="0.6299212598425197" bottom="0.4724409448818898" header="0.2362204724409449" footer="0.1968503937007874"/>
  <pageSetup horizontalDpi="300" verticalDpi="300" orientation="portrait" paperSize="9" scale="9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B1:Q40"/>
  <sheetViews>
    <sheetView zoomScalePageLayoutView="0" workbookViewId="0" topLeftCell="A19">
      <selection activeCell="C24" sqref="C24:N32"/>
    </sheetView>
  </sheetViews>
  <sheetFormatPr defaultColWidth="9.00390625" defaultRowHeight="13.5" customHeight="1"/>
  <cols>
    <col min="1" max="1" width="0.875" style="319" customWidth="1"/>
    <col min="2" max="2" width="2.50390625" style="319" customWidth="1"/>
    <col min="3" max="3" width="7.125" style="319" customWidth="1"/>
    <col min="4" max="7" width="6.125" style="319" customWidth="1"/>
    <col min="8" max="8" width="6.125" style="321" customWidth="1"/>
    <col min="9" max="11" width="6.125" style="319" customWidth="1"/>
    <col min="12" max="12" width="6.125" style="321" customWidth="1"/>
    <col min="13" max="16" width="6.125" style="319" customWidth="1"/>
    <col min="17" max="17" width="3.875" style="319" customWidth="1"/>
    <col min="18" max="16384" width="9.00390625" style="118" customWidth="1"/>
  </cols>
  <sheetData>
    <row r="1" spans="2:17" ht="17.25" customHeight="1">
      <c r="B1" s="319" t="s">
        <v>134</v>
      </c>
      <c r="C1" s="333"/>
      <c r="D1" s="333"/>
      <c r="E1" s="333"/>
      <c r="H1" s="320"/>
      <c r="I1" s="320"/>
      <c r="J1" s="321"/>
      <c r="K1" s="321"/>
      <c r="P1" s="434" t="s">
        <v>135</v>
      </c>
      <c r="Q1" s="434"/>
    </row>
    <row r="2" spans="3:17" ht="17.25" customHeight="1">
      <c r="C2" s="435"/>
      <c r="D2" s="435"/>
      <c r="E2" s="435"/>
      <c r="G2" s="320"/>
      <c r="I2" s="320"/>
      <c r="J2" s="321"/>
      <c r="K2" s="320"/>
      <c r="M2" s="321"/>
      <c r="N2" s="321"/>
      <c r="P2" s="434"/>
      <c r="Q2" s="434"/>
    </row>
    <row r="3" spans="3:17" ht="3" customHeight="1">
      <c r="C3" s="435"/>
      <c r="D3" s="435"/>
      <c r="E3" s="435"/>
      <c r="G3" s="320"/>
      <c r="I3" s="320"/>
      <c r="J3" s="321"/>
      <c r="K3" s="320"/>
      <c r="M3" s="321"/>
      <c r="N3" s="321"/>
      <c r="P3" s="321"/>
      <c r="Q3" s="321"/>
    </row>
    <row r="4" ht="9" customHeight="1"/>
    <row r="5" spans="2:17" ht="21" customHeight="1">
      <c r="B5" s="436" t="s">
        <v>92</v>
      </c>
      <c r="C5" s="437"/>
      <c r="D5" s="437"/>
      <c r="E5" s="437"/>
      <c r="F5" s="437"/>
      <c r="G5" s="437"/>
      <c r="H5" s="437"/>
      <c r="I5" s="437"/>
      <c r="J5" s="437"/>
      <c r="K5" s="437"/>
      <c r="L5" s="437"/>
      <c r="M5" s="437"/>
      <c r="N5" s="437"/>
      <c r="O5" s="437"/>
      <c r="P5" s="437"/>
      <c r="Q5" s="438"/>
    </row>
    <row r="6" spans="2:17" ht="21" customHeight="1" thickBot="1">
      <c r="B6" s="119"/>
      <c r="C6" s="333"/>
      <c r="D6" s="120"/>
      <c r="E6" s="120"/>
      <c r="F6" s="120"/>
      <c r="G6" s="120"/>
      <c r="H6" s="120"/>
      <c r="I6" s="121" t="s">
        <v>136</v>
      </c>
      <c r="J6" s="120"/>
      <c r="K6" s="120"/>
      <c r="L6" s="120"/>
      <c r="M6" s="120"/>
      <c r="N6" s="120"/>
      <c r="O6" s="120"/>
      <c r="P6" s="120"/>
      <c r="Q6" s="122"/>
    </row>
    <row r="7" spans="2:17" ht="18.75" customHeight="1" thickBot="1">
      <c r="B7" s="322"/>
      <c r="C7" s="124" t="s">
        <v>9</v>
      </c>
      <c r="D7" s="334"/>
      <c r="E7" s="439"/>
      <c r="F7" s="440"/>
      <c r="G7" s="441"/>
      <c r="I7" s="125"/>
      <c r="J7" s="321"/>
      <c r="K7" s="321"/>
      <c r="M7" s="321"/>
      <c r="N7" s="321"/>
      <c r="O7" s="321"/>
      <c r="P7" s="321"/>
      <c r="Q7" s="323"/>
    </row>
    <row r="8" spans="2:17" ht="11.25" customHeight="1">
      <c r="B8" s="322"/>
      <c r="C8" s="127"/>
      <c r="D8" s="335"/>
      <c r="E8" s="127"/>
      <c r="F8" s="128"/>
      <c r="G8" s="128"/>
      <c r="H8" s="128"/>
      <c r="I8" s="128"/>
      <c r="J8" s="128"/>
      <c r="K8" s="128"/>
      <c r="L8" s="128"/>
      <c r="M8" s="128"/>
      <c r="N8" s="128"/>
      <c r="O8" s="128"/>
      <c r="Q8" s="323"/>
    </row>
    <row r="9" spans="2:17" ht="15" customHeight="1">
      <c r="B9" s="322"/>
      <c r="C9" s="336"/>
      <c r="D9" s="127"/>
      <c r="E9" s="127"/>
      <c r="F9" s="128"/>
      <c r="G9" s="128"/>
      <c r="H9" s="128"/>
      <c r="I9" s="336" t="s">
        <v>93</v>
      </c>
      <c r="J9" s="128"/>
      <c r="K9" s="128"/>
      <c r="L9" s="128"/>
      <c r="M9" s="128"/>
      <c r="N9" s="128"/>
      <c r="O9" s="128"/>
      <c r="Q9" s="323"/>
    </row>
    <row r="10" spans="2:17" ht="22.5" customHeight="1">
      <c r="B10" s="322"/>
      <c r="C10" s="335" t="s">
        <v>137</v>
      </c>
      <c r="D10" s="127"/>
      <c r="E10" s="128"/>
      <c r="F10" s="128"/>
      <c r="G10" s="128"/>
      <c r="H10" s="128"/>
      <c r="I10" s="128"/>
      <c r="J10" s="128"/>
      <c r="K10" s="128"/>
      <c r="L10" s="128"/>
      <c r="M10" s="128" t="s">
        <v>94</v>
      </c>
      <c r="N10" s="128" t="s">
        <v>138</v>
      </c>
      <c r="Q10" s="323"/>
    </row>
    <row r="11" spans="2:17" ht="22.5" customHeight="1">
      <c r="B11" s="322"/>
      <c r="O11" s="128"/>
      <c r="Q11" s="323"/>
    </row>
    <row r="12" spans="2:17" ht="22.5" customHeight="1">
      <c r="B12" s="322"/>
      <c r="C12" s="128" t="s">
        <v>95</v>
      </c>
      <c r="D12" s="127"/>
      <c r="E12" s="127"/>
      <c r="F12" s="128"/>
      <c r="G12" s="128"/>
      <c r="H12" s="128"/>
      <c r="I12" s="128"/>
      <c r="J12" s="128"/>
      <c r="K12" s="128"/>
      <c r="L12" s="128"/>
      <c r="M12" s="128" t="s">
        <v>94</v>
      </c>
      <c r="N12" s="128" t="s">
        <v>139</v>
      </c>
      <c r="O12" s="128"/>
      <c r="Q12" s="323"/>
    </row>
    <row r="13" spans="2:17" ht="22.5" customHeight="1">
      <c r="B13" s="322"/>
      <c r="O13" s="128"/>
      <c r="Q13" s="323"/>
    </row>
    <row r="14" spans="2:17" ht="22.5" customHeight="1">
      <c r="B14" s="322"/>
      <c r="C14" s="128" t="s">
        <v>96</v>
      </c>
      <c r="D14" s="127"/>
      <c r="E14" s="127"/>
      <c r="F14" s="128"/>
      <c r="G14" s="128"/>
      <c r="H14" s="128"/>
      <c r="I14" s="128"/>
      <c r="J14" s="128"/>
      <c r="K14" s="128"/>
      <c r="L14" s="128"/>
      <c r="M14" s="128" t="s">
        <v>94</v>
      </c>
      <c r="N14" s="128" t="s">
        <v>140</v>
      </c>
      <c r="O14" s="128"/>
      <c r="Q14" s="323"/>
    </row>
    <row r="15" spans="2:17" ht="22.5" customHeight="1">
      <c r="B15" s="322"/>
      <c r="C15" s="319" t="s">
        <v>141</v>
      </c>
      <c r="O15" s="128"/>
      <c r="Q15" s="323"/>
    </row>
    <row r="16" spans="2:17" ht="22.5" customHeight="1">
      <c r="B16" s="322"/>
      <c r="C16" s="129" t="s">
        <v>97</v>
      </c>
      <c r="D16" s="127"/>
      <c r="E16" s="127"/>
      <c r="F16" s="128"/>
      <c r="G16" s="128"/>
      <c r="H16" s="128"/>
      <c r="I16" s="128"/>
      <c r="J16" s="128"/>
      <c r="K16" s="128"/>
      <c r="L16" s="128"/>
      <c r="M16" s="128" t="s">
        <v>94</v>
      </c>
      <c r="N16" s="128" t="s">
        <v>142</v>
      </c>
      <c r="O16" s="128"/>
      <c r="Q16" s="323"/>
    </row>
    <row r="17" spans="2:17" ht="22.5" customHeight="1">
      <c r="B17" s="322"/>
      <c r="C17" s="319" t="s">
        <v>143</v>
      </c>
      <c r="Q17" s="323"/>
    </row>
    <row r="18" spans="2:17" ht="22.5" customHeight="1">
      <c r="B18" s="322"/>
      <c r="C18" s="305" t="s">
        <v>446</v>
      </c>
      <c r="D18" s="305"/>
      <c r="E18" s="305"/>
      <c r="F18" s="305"/>
      <c r="G18" s="305"/>
      <c r="H18" s="305"/>
      <c r="I18" s="307"/>
      <c r="J18" s="129"/>
      <c r="K18" s="129"/>
      <c r="L18" s="129"/>
      <c r="M18" s="128" t="s">
        <v>94</v>
      </c>
      <c r="N18" s="128" t="s">
        <v>144</v>
      </c>
      <c r="O18" s="128"/>
      <c r="Q18" s="323"/>
    </row>
    <row r="19" spans="2:17" ht="22.5" customHeight="1">
      <c r="B19" s="322"/>
      <c r="C19" s="302"/>
      <c r="D19" s="302"/>
      <c r="E19" s="302"/>
      <c r="F19" s="302"/>
      <c r="G19" s="302"/>
      <c r="H19" s="337"/>
      <c r="I19" s="311"/>
      <c r="Q19" s="323"/>
    </row>
    <row r="20" spans="2:17" ht="22.5" customHeight="1">
      <c r="B20" s="322"/>
      <c r="C20" s="305" t="s">
        <v>444</v>
      </c>
      <c r="D20" s="305"/>
      <c r="E20" s="300"/>
      <c r="F20" s="301"/>
      <c r="G20" s="301"/>
      <c r="H20" s="301"/>
      <c r="I20" s="301"/>
      <c r="J20" s="129"/>
      <c r="K20" s="129"/>
      <c r="L20" s="129"/>
      <c r="M20" s="128" t="s">
        <v>94</v>
      </c>
      <c r="N20" s="128" t="s">
        <v>145</v>
      </c>
      <c r="O20" s="128"/>
      <c r="Q20" s="323"/>
    </row>
    <row r="21" spans="2:17" ht="22.5" customHeight="1">
      <c r="B21" s="322"/>
      <c r="C21" s="306" t="s">
        <v>447</v>
      </c>
      <c r="D21" s="302"/>
      <c r="E21" s="302"/>
      <c r="F21" s="298"/>
      <c r="G21" s="298"/>
      <c r="H21" s="299"/>
      <c r="I21" s="298"/>
      <c r="Q21" s="323"/>
    </row>
    <row r="22" spans="2:17" ht="22.5" customHeight="1">
      <c r="B22" s="322"/>
      <c r="C22" s="300" t="s">
        <v>323</v>
      </c>
      <c r="D22" s="300"/>
      <c r="E22" s="300"/>
      <c r="F22" s="301"/>
      <c r="G22" s="301"/>
      <c r="H22" s="301"/>
      <c r="I22" s="301"/>
      <c r="J22" s="129"/>
      <c r="K22" s="129"/>
      <c r="L22" s="129"/>
      <c r="M22" s="128" t="s">
        <v>94</v>
      </c>
      <c r="N22" s="128" t="s">
        <v>146</v>
      </c>
      <c r="O22" s="128"/>
      <c r="Q22" s="323"/>
    </row>
    <row r="23" spans="2:17" ht="22.5" customHeight="1">
      <c r="B23" s="322"/>
      <c r="C23" s="302"/>
      <c r="D23" s="302"/>
      <c r="E23" s="302"/>
      <c r="F23" s="298"/>
      <c r="G23" s="298"/>
      <c r="H23" s="299"/>
      <c r="I23" s="298"/>
      <c r="Q23" s="323"/>
    </row>
    <row r="24" spans="2:17" ht="22.5" customHeight="1">
      <c r="B24" s="322"/>
      <c r="C24" s="300" t="s">
        <v>450</v>
      </c>
      <c r="D24" s="305"/>
      <c r="E24" s="305"/>
      <c r="F24" s="305"/>
      <c r="G24" s="307"/>
      <c r="H24" s="307"/>
      <c r="I24" s="307"/>
      <c r="J24" s="307"/>
      <c r="K24" s="307"/>
      <c r="L24" s="307"/>
      <c r="M24" s="308" t="s">
        <v>440</v>
      </c>
      <c r="N24" s="308" t="s">
        <v>451</v>
      </c>
      <c r="O24" s="308"/>
      <c r="Q24" s="323"/>
    </row>
    <row r="25" spans="2:17" ht="22.5" customHeight="1">
      <c r="B25" s="322"/>
      <c r="C25" s="339" t="s">
        <v>452</v>
      </c>
      <c r="D25" s="309"/>
      <c r="E25" s="309"/>
      <c r="F25" s="309"/>
      <c r="G25" s="309"/>
      <c r="H25" s="309"/>
      <c r="I25" s="309"/>
      <c r="J25" s="309"/>
      <c r="K25" s="309"/>
      <c r="L25" s="309"/>
      <c r="M25" s="340" t="s">
        <v>94</v>
      </c>
      <c r="N25" s="340" t="s">
        <v>453</v>
      </c>
      <c r="O25" s="308"/>
      <c r="Q25" s="323"/>
    </row>
    <row r="26" spans="2:17" ht="22.5" customHeight="1">
      <c r="B26" s="322"/>
      <c r="C26" s="339"/>
      <c r="D26" s="309"/>
      <c r="E26" s="309"/>
      <c r="F26" s="309"/>
      <c r="G26" s="309"/>
      <c r="H26" s="309"/>
      <c r="I26" s="309"/>
      <c r="J26" s="309"/>
      <c r="K26" s="309"/>
      <c r="L26" s="309"/>
      <c r="M26" s="339"/>
      <c r="N26" s="339" t="s">
        <v>454</v>
      </c>
      <c r="O26" s="310"/>
      <c r="Q26" s="323"/>
    </row>
    <row r="27" spans="2:17" ht="22.5" customHeight="1">
      <c r="B27" s="322"/>
      <c r="C27" s="1"/>
      <c r="D27" s="307"/>
      <c r="E27" s="307"/>
      <c r="F27" s="307"/>
      <c r="G27" s="307"/>
      <c r="H27" s="307"/>
      <c r="I27" s="307"/>
      <c r="J27" s="307"/>
      <c r="K27" s="307"/>
      <c r="L27" s="307"/>
      <c r="M27" s="1"/>
      <c r="N27" s="1"/>
      <c r="O27" s="308"/>
      <c r="Q27" s="323"/>
    </row>
    <row r="28" spans="2:17" ht="22.5" customHeight="1">
      <c r="B28" s="322"/>
      <c r="C28" s="339" t="s">
        <v>455</v>
      </c>
      <c r="D28" s="309"/>
      <c r="E28" s="309"/>
      <c r="F28" s="309"/>
      <c r="G28" s="307"/>
      <c r="H28" s="307"/>
      <c r="I28" s="307"/>
      <c r="J28" s="307"/>
      <c r="K28" s="307"/>
      <c r="L28" s="307"/>
      <c r="M28" s="340" t="s">
        <v>94</v>
      </c>
      <c r="N28" s="340" t="s">
        <v>456</v>
      </c>
      <c r="O28" s="308"/>
      <c r="Q28" s="323"/>
    </row>
    <row r="29" spans="2:17" ht="22.5" customHeight="1">
      <c r="B29" s="322"/>
      <c r="C29" s="339"/>
      <c r="D29" s="307"/>
      <c r="E29" s="307"/>
      <c r="F29" s="307"/>
      <c r="G29" s="307"/>
      <c r="H29" s="307"/>
      <c r="I29" s="307"/>
      <c r="J29" s="307"/>
      <c r="K29" s="307"/>
      <c r="L29" s="307"/>
      <c r="M29" s="340"/>
      <c r="N29" s="340"/>
      <c r="O29" s="308"/>
      <c r="Q29" s="323"/>
    </row>
    <row r="30" spans="2:17" ht="22.5" customHeight="1">
      <c r="B30" s="322"/>
      <c r="C30" s="339" t="s">
        <v>457</v>
      </c>
      <c r="D30" s="311"/>
      <c r="E30" s="311"/>
      <c r="F30" s="311"/>
      <c r="G30" s="311"/>
      <c r="H30" s="312"/>
      <c r="I30" s="311"/>
      <c r="J30" s="311"/>
      <c r="K30" s="311"/>
      <c r="L30" s="312"/>
      <c r="M30" s="340" t="s">
        <v>94</v>
      </c>
      <c r="N30" s="340" t="s">
        <v>458</v>
      </c>
      <c r="O30" s="308"/>
      <c r="Q30" s="323"/>
    </row>
    <row r="31" spans="2:17" ht="22.5" customHeight="1">
      <c r="B31" s="322"/>
      <c r="C31" s="309"/>
      <c r="D31" s="311"/>
      <c r="E31" s="311"/>
      <c r="F31" s="311"/>
      <c r="G31" s="311"/>
      <c r="H31" s="312"/>
      <c r="I31" s="311"/>
      <c r="J31" s="311"/>
      <c r="K31" s="311"/>
      <c r="L31" s="312"/>
      <c r="M31" s="309"/>
      <c r="N31" s="309"/>
      <c r="O31" s="308"/>
      <c r="Q31" s="323"/>
    </row>
    <row r="32" spans="2:17" ht="22.5" customHeight="1">
      <c r="B32" s="322"/>
      <c r="C32" s="307" t="s">
        <v>98</v>
      </c>
      <c r="D32" s="307"/>
      <c r="E32" s="307"/>
      <c r="F32" s="307"/>
      <c r="G32" s="307"/>
      <c r="H32" s="307"/>
      <c r="I32" s="307"/>
      <c r="J32" s="307"/>
      <c r="K32" s="307"/>
      <c r="L32" s="307"/>
      <c r="M32" s="308" t="s">
        <v>94</v>
      </c>
      <c r="N32" s="308" t="s">
        <v>459</v>
      </c>
      <c r="O32" s="308"/>
      <c r="Q32" s="323"/>
    </row>
    <row r="33" spans="2:17" ht="22.5" customHeight="1">
      <c r="B33" s="322"/>
      <c r="C33" s="313"/>
      <c r="D33" s="313"/>
      <c r="E33" s="313"/>
      <c r="F33" s="307"/>
      <c r="G33" s="307"/>
      <c r="H33" s="307"/>
      <c r="I33" s="307"/>
      <c r="J33" s="307"/>
      <c r="K33" s="307"/>
      <c r="L33" s="307"/>
      <c r="M33" s="307"/>
      <c r="N33" s="307"/>
      <c r="O33" s="308"/>
      <c r="Q33" s="323"/>
    </row>
    <row r="34" spans="2:17" ht="22.5" customHeight="1">
      <c r="B34" s="322"/>
      <c r="C34" s="313"/>
      <c r="D34" s="313"/>
      <c r="E34" s="313"/>
      <c r="F34" s="307"/>
      <c r="G34" s="307"/>
      <c r="H34" s="307"/>
      <c r="I34" s="307"/>
      <c r="J34" s="307"/>
      <c r="K34" s="307"/>
      <c r="L34" s="307"/>
      <c r="M34" s="307"/>
      <c r="N34" s="307"/>
      <c r="O34" s="308"/>
      <c r="Q34" s="323"/>
    </row>
    <row r="35" spans="2:17" ht="22.5" customHeight="1">
      <c r="B35" s="322"/>
      <c r="C35" s="307"/>
      <c r="D35" s="307"/>
      <c r="E35" s="307"/>
      <c r="F35" s="307"/>
      <c r="G35" s="307"/>
      <c r="H35" s="307"/>
      <c r="I35" s="307"/>
      <c r="J35" s="307"/>
      <c r="K35" s="307"/>
      <c r="L35" s="307"/>
      <c r="M35" s="307"/>
      <c r="N35" s="307"/>
      <c r="O35" s="308"/>
      <c r="Q35" s="323"/>
    </row>
    <row r="36" spans="2:17" ht="22.5" customHeight="1">
      <c r="B36" s="322"/>
      <c r="C36" s="307"/>
      <c r="D36" s="307"/>
      <c r="E36" s="307"/>
      <c r="F36" s="307"/>
      <c r="G36" s="307"/>
      <c r="H36" s="307"/>
      <c r="I36" s="307"/>
      <c r="J36" s="307"/>
      <c r="K36" s="307"/>
      <c r="L36" s="307"/>
      <c r="M36" s="307"/>
      <c r="N36" s="307"/>
      <c r="O36" s="308"/>
      <c r="Q36" s="323"/>
    </row>
    <row r="37" spans="2:17" ht="22.5" customHeight="1">
      <c r="B37" s="322"/>
      <c r="C37" s="129"/>
      <c r="D37" s="129"/>
      <c r="E37" s="129"/>
      <c r="F37" s="129"/>
      <c r="G37" s="129"/>
      <c r="H37" s="129"/>
      <c r="I37" s="129"/>
      <c r="J37" s="129"/>
      <c r="K37" s="129"/>
      <c r="L37" s="129"/>
      <c r="M37" s="129"/>
      <c r="N37" s="129"/>
      <c r="O37" s="128"/>
      <c r="Q37" s="323"/>
    </row>
    <row r="38" spans="2:17" ht="22.5" customHeight="1">
      <c r="B38" s="322"/>
      <c r="C38" s="127"/>
      <c r="D38" s="127"/>
      <c r="E38" s="127"/>
      <c r="F38" s="128"/>
      <c r="G38" s="128"/>
      <c r="H38" s="128"/>
      <c r="I38" s="128"/>
      <c r="J38" s="128"/>
      <c r="K38" s="128"/>
      <c r="L38" s="128"/>
      <c r="M38" s="128"/>
      <c r="N38" s="128"/>
      <c r="O38" s="128"/>
      <c r="Q38" s="323"/>
    </row>
    <row r="39" spans="2:17" ht="22.5" customHeight="1">
      <c r="B39" s="322"/>
      <c r="C39" s="130"/>
      <c r="D39" s="130"/>
      <c r="E39" s="130"/>
      <c r="F39" s="128"/>
      <c r="G39" s="128"/>
      <c r="H39" s="128"/>
      <c r="I39" s="128"/>
      <c r="J39" s="128"/>
      <c r="K39" s="128"/>
      <c r="L39" s="128"/>
      <c r="M39" s="128"/>
      <c r="N39" s="128"/>
      <c r="O39" s="128"/>
      <c r="Q39" s="328"/>
    </row>
    <row r="40" spans="2:17" ht="6" customHeight="1">
      <c r="B40" s="329"/>
      <c r="C40" s="330"/>
      <c r="D40" s="330"/>
      <c r="E40" s="330"/>
      <c r="F40" s="330"/>
      <c r="G40" s="330"/>
      <c r="H40" s="331"/>
      <c r="I40" s="330"/>
      <c r="J40" s="330"/>
      <c r="K40" s="330"/>
      <c r="L40" s="331"/>
      <c r="M40" s="330"/>
      <c r="N40" s="330"/>
      <c r="O40" s="330"/>
      <c r="P40" s="330"/>
      <c r="Q40" s="332"/>
    </row>
  </sheetData>
  <sheetProtection/>
  <mergeCells count="4">
    <mergeCell ref="P1:Q2"/>
    <mergeCell ref="C2:E3"/>
    <mergeCell ref="B5:Q5"/>
    <mergeCell ref="E7:G7"/>
  </mergeCells>
  <printOptions/>
  <pageMargins left="0.6299212598425197" right="0.4330708661417323" top="0.6299212598425197" bottom="0.4724409448818898" header="0.2362204724409449" footer="0.1968503937007874"/>
  <pageSetup horizontalDpi="600" verticalDpi="600" orientation="portrait" paperSize="9" scale="9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B1:S45"/>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147</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137</v>
      </c>
      <c r="D6" s="120"/>
      <c r="E6" s="120"/>
      <c r="F6" s="120"/>
      <c r="G6" s="120"/>
      <c r="H6" s="120"/>
      <c r="I6" s="120"/>
      <c r="J6" s="120"/>
      <c r="K6" s="120"/>
      <c r="L6" s="120"/>
      <c r="M6" s="120"/>
      <c r="N6" s="120"/>
      <c r="O6" s="120"/>
      <c r="P6" s="120"/>
      <c r="Q6" s="122"/>
    </row>
    <row r="7" spans="2:19" ht="13.5" customHeight="1">
      <c r="B7" s="123"/>
      <c r="C7" s="114" t="s">
        <v>148</v>
      </c>
      <c r="D7" s="137"/>
      <c r="E7" s="137"/>
      <c r="F7" s="138"/>
      <c r="G7" s="138"/>
      <c r="H7" s="138"/>
      <c r="I7" s="138"/>
      <c r="J7" s="138"/>
      <c r="K7" s="138"/>
      <c r="L7" s="138"/>
      <c r="M7" s="138"/>
      <c r="N7" s="138"/>
      <c r="O7" s="138"/>
      <c r="P7" s="138"/>
      <c r="Q7" s="126"/>
      <c r="S7" s="114"/>
    </row>
    <row r="8" spans="2:17" ht="3.75" customHeight="1" thickBot="1">
      <c r="B8" s="123"/>
      <c r="D8" s="137"/>
      <c r="E8" s="137"/>
      <c r="F8" s="138"/>
      <c r="G8" s="138"/>
      <c r="H8" s="138"/>
      <c r="I8" s="138"/>
      <c r="J8" s="138"/>
      <c r="K8" s="138"/>
      <c r="L8" s="138"/>
      <c r="M8" s="138"/>
      <c r="N8" s="138"/>
      <c r="O8" s="138"/>
      <c r="P8" s="138"/>
      <c r="Q8" s="126"/>
    </row>
    <row r="9" spans="2:17" ht="13.5" customHeight="1">
      <c r="B9" s="123"/>
      <c r="C9" s="446" t="s">
        <v>149</v>
      </c>
      <c r="D9" s="447"/>
      <c r="E9" s="448" t="s">
        <v>99</v>
      </c>
      <c r="F9" s="448"/>
      <c r="G9" s="448"/>
      <c r="H9" s="448"/>
      <c r="I9" s="449" t="s">
        <v>100</v>
      </c>
      <c r="J9" s="448"/>
      <c r="K9" s="448"/>
      <c r="L9" s="448"/>
      <c r="M9" s="449" t="s">
        <v>101</v>
      </c>
      <c r="N9" s="448"/>
      <c r="O9" s="448"/>
      <c r="P9" s="450"/>
      <c r="Q9" s="126"/>
    </row>
    <row r="10" spans="2:17" ht="22.5" customHeight="1">
      <c r="B10" s="123"/>
      <c r="C10" s="451" t="s">
        <v>102</v>
      </c>
      <c r="D10" s="452"/>
      <c r="E10" s="453"/>
      <c r="F10" s="453"/>
      <c r="G10" s="453"/>
      <c r="H10" s="453"/>
      <c r="I10" s="454"/>
      <c r="J10" s="453"/>
      <c r="K10" s="453"/>
      <c r="L10" s="455"/>
      <c r="M10" s="454"/>
      <c r="N10" s="453"/>
      <c r="O10" s="453"/>
      <c r="P10" s="456"/>
      <c r="Q10" s="126"/>
    </row>
    <row r="11" spans="2:17" ht="22.5" customHeight="1">
      <c r="B11" s="123"/>
      <c r="C11" s="451" t="s">
        <v>103</v>
      </c>
      <c r="D11" s="452"/>
      <c r="E11" s="453"/>
      <c r="F11" s="453"/>
      <c r="G11" s="453"/>
      <c r="H11" s="453"/>
      <c r="I11" s="454"/>
      <c r="J11" s="453"/>
      <c r="K11" s="453"/>
      <c r="L11" s="455"/>
      <c r="M11" s="454"/>
      <c r="N11" s="453"/>
      <c r="O11" s="453"/>
      <c r="P11" s="456"/>
      <c r="Q11" s="126"/>
    </row>
    <row r="12" spans="2:17" ht="22.5" customHeight="1">
      <c r="B12" s="123"/>
      <c r="C12" s="451" t="s">
        <v>104</v>
      </c>
      <c r="D12" s="452"/>
      <c r="E12" s="453"/>
      <c r="F12" s="453"/>
      <c r="G12" s="453"/>
      <c r="H12" s="453"/>
      <c r="I12" s="454"/>
      <c r="J12" s="453"/>
      <c r="K12" s="453"/>
      <c r="L12" s="455"/>
      <c r="M12" s="454"/>
      <c r="N12" s="453"/>
      <c r="O12" s="453"/>
      <c r="P12" s="456"/>
      <c r="Q12" s="126"/>
    </row>
    <row r="13" spans="2:17" ht="22.5" customHeight="1">
      <c r="B13" s="123"/>
      <c r="C13" s="451" t="s">
        <v>105</v>
      </c>
      <c r="D13" s="452"/>
      <c r="E13" s="457"/>
      <c r="F13" s="453"/>
      <c r="G13" s="453"/>
      <c r="H13" s="453"/>
      <c r="I13" s="454"/>
      <c r="J13" s="453"/>
      <c r="K13" s="453"/>
      <c r="L13" s="455"/>
      <c r="M13" s="454"/>
      <c r="N13" s="453"/>
      <c r="O13" s="453"/>
      <c r="P13" s="456"/>
      <c r="Q13" s="126"/>
    </row>
    <row r="14" spans="2:17" ht="22.5" customHeight="1">
      <c r="B14" s="123"/>
      <c r="C14" s="457" t="s">
        <v>106</v>
      </c>
      <c r="D14" s="456"/>
      <c r="E14" s="458"/>
      <c r="F14" s="458"/>
      <c r="G14" s="458"/>
      <c r="H14" s="458"/>
      <c r="I14" s="459"/>
      <c r="J14" s="458"/>
      <c r="K14" s="458"/>
      <c r="L14" s="460"/>
      <c r="M14" s="459"/>
      <c r="N14" s="458"/>
      <c r="O14" s="458"/>
      <c r="P14" s="461"/>
      <c r="Q14" s="126"/>
    </row>
    <row r="15" spans="2:17" ht="22.5" customHeight="1">
      <c r="B15" s="123"/>
      <c r="C15" s="451" t="s">
        <v>107</v>
      </c>
      <c r="D15" s="452"/>
      <c r="E15" s="451"/>
      <c r="F15" s="462"/>
      <c r="G15" s="462"/>
      <c r="H15" s="462"/>
      <c r="I15" s="462"/>
      <c r="J15" s="462"/>
      <c r="K15" s="462"/>
      <c r="L15" s="462"/>
      <c r="M15" s="462"/>
      <c r="N15" s="462"/>
      <c r="O15" s="462"/>
      <c r="P15" s="452"/>
      <c r="Q15" s="126"/>
    </row>
    <row r="16" spans="2:17" ht="22.5" customHeight="1">
      <c r="B16" s="123"/>
      <c r="C16" s="451" t="s">
        <v>108</v>
      </c>
      <c r="D16" s="452"/>
      <c r="E16" s="463"/>
      <c r="F16" s="464"/>
      <c r="G16" s="462"/>
      <c r="H16" s="462"/>
      <c r="I16" s="462"/>
      <c r="J16" s="462"/>
      <c r="K16" s="462"/>
      <c r="L16" s="462"/>
      <c r="M16" s="462"/>
      <c r="N16" s="462"/>
      <c r="O16" s="462"/>
      <c r="P16" s="452"/>
      <c r="Q16" s="126"/>
    </row>
    <row r="17" spans="2:17" ht="22.5" customHeight="1">
      <c r="B17" s="123"/>
      <c r="C17" s="451" t="s">
        <v>109</v>
      </c>
      <c r="D17" s="452"/>
      <c r="E17" s="453"/>
      <c r="F17" s="453"/>
      <c r="G17" s="453"/>
      <c r="H17" s="453"/>
      <c r="I17" s="454"/>
      <c r="J17" s="453"/>
      <c r="K17" s="453"/>
      <c r="L17" s="453"/>
      <c r="M17" s="454"/>
      <c r="N17" s="453"/>
      <c r="O17" s="453"/>
      <c r="P17" s="456"/>
      <c r="Q17" s="126"/>
    </row>
    <row r="18" spans="2:17" ht="22.5" customHeight="1">
      <c r="B18" s="123"/>
      <c r="C18" s="457" t="s">
        <v>110</v>
      </c>
      <c r="D18" s="456"/>
      <c r="E18" s="465"/>
      <c r="F18" s="465"/>
      <c r="G18" s="465"/>
      <c r="H18" s="465"/>
      <c r="I18" s="466"/>
      <c r="J18" s="465"/>
      <c r="K18" s="465"/>
      <c r="L18" s="465"/>
      <c r="M18" s="466"/>
      <c r="N18" s="465"/>
      <c r="O18" s="465"/>
      <c r="P18" s="467"/>
      <c r="Q18" s="126"/>
    </row>
    <row r="19" spans="2:17" ht="22.5" customHeight="1">
      <c r="B19" s="123"/>
      <c r="C19" s="457" t="s">
        <v>111</v>
      </c>
      <c r="D19" s="456"/>
      <c r="E19" s="139" t="s">
        <v>112</v>
      </c>
      <c r="F19" s="140"/>
      <c r="G19" s="141" t="s">
        <v>113</v>
      </c>
      <c r="H19" s="140"/>
      <c r="I19" s="142" t="s">
        <v>112</v>
      </c>
      <c r="J19" s="140"/>
      <c r="K19" s="141" t="s">
        <v>113</v>
      </c>
      <c r="L19" s="140"/>
      <c r="M19" s="142" t="s">
        <v>112</v>
      </c>
      <c r="N19" s="140"/>
      <c r="O19" s="141" t="s">
        <v>113</v>
      </c>
      <c r="P19" s="143"/>
      <c r="Q19" s="126"/>
    </row>
    <row r="20" spans="2:17" ht="22.5" customHeight="1">
      <c r="B20" s="123"/>
      <c r="C20" s="451" t="s">
        <v>114</v>
      </c>
      <c r="D20" s="452"/>
      <c r="E20" s="457"/>
      <c r="F20" s="453"/>
      <c r="G20" s="453"/>
      <c r="H20" s="455"/>
      <c r="I20" s="454"/>
      <c r="J20" s="453"/>
      <c r="K20" s="453"/>
      <c r="L20" s="455"/>
      <c r="M20" s="454"/>
      <c r="N20" s="453"/>
      <c r="O20" s="453"/>
      <c r="P20" s="456"/>
      <c r="Q20" s="126"/>
    </row>
    <row r="21" spans="2:17" ht="22.5" customHeight="1">
      <c r="B21" s="123"/>
      <c r="C21" s="451" t="s">
        <v>115</v>
      </c>
      <c r="D21" s="452"/>
      <c r="E21" s="468"/>
      <c r="F21" s="469"/>
      <c r="G21" s="469"/>
      <c r="H21" s="469"/>
      <c r="I21" s="469"/>
      <c r="J21" s="469"/>
      <c r="K21" s="469"/>
      <c r="L21" s="469"/>
      <c r="M21" s="469"/>
      <c r="N21" s="469"/>
      <c r="O21" s="469"/>
      <c r="P21" s="470"/>
      <c r="Q21" s="126"/>
    </row>
    <row r="22" spans="2:17" ht="22.5" customHeight="1" thickBot="1">
      <c r="B22" s="123"/>
      <c r="C22" s="471" t="s">
        <v>116</v>
      </c>
      <c r="D22" s="472"/>
      <c r="E22" s="473"/>
      <c r="F22" s="473"/>
      <c r="G22" s="473"/>
      <c r="H22" s="473"/>
      <c r="I22" s="474"/>
      <c r="J22" s="473"/>
      <c r="K22" s="473"/>
      <c r="L22" s="473"/>
      <c r="M22" s="474"/>
      <c r="N22" s="473"/>
      <c r="O22" s="473"/>
      <c r="P22" s="475"/>
      <c r="Q22" s="126"/>
    </row>
    <row r="23" spans="2:17" ht="6.75" customHeight="1" thickBot="1">
      <c r="B23" s="123"/>
      <c r="O23" s="128"/>
      <c r="Q23" s="126"/>
    </row>
    <row r="24" spans="2:17" ht="13.5" customHeight="1">
      <c r="B24" s="123"/>
      <c r="C24" s="446" t="s">
        <v>150</v>
      </c>
      <c r="D24" s="447"/>
      <c r="E24" s="448" t="s">
        <v>99</v>
      </c>
      <c r="F24" s="448"/>
      <c r="G24" s="448"/>
      <c r="H24" s="448"/>
      <c r="I24" s="449" t="s">
        <v>100</v>
      </c>
      <c r="J24" s="448"/>
      <c r="K24" s="448"/>
      <c r="L24" s="448"/>
      <c r="M24" s="449" t="s">
        <v>101</v>
      </c>
      <c r="N24" s="448"/>
      <c r="O24" s="448"/>
      <c r="P24" s="450"/>
      <c r="Q24" s="126"/>
    </row>
    <row r="25" spans="2:17" ht="22.5" customHeight="1">
      <c r="B25" s="123"/>
      <c r="C25" s="451" t="s">
        <v>102</v>
      </c>
      <c r="D25" s="452"/>
      <c r="E25" s="453"/>
      <c r="F25" s="453"/>
      <c r="G25" s="453"/>
      <c r="H25" s="453"/>
      <c r="I25" s="454"/>
      <c r="J25" s="453"/>
      <c r="K25" s="453"/>
      <c r="L25" s="455"/>
      <c r="M25" s="454"/>
      <c r="N25" s="453"/>
      <c r="O25" s="453"/>
      <c r="P25" s="456"/>
      <c r="Q25" s="126"/>
    </row>
    <row r="26" spans="2:17" ht="22.5" customHeight="1">
      <c r="B26" s="123"/>
      <c r="C26" s="451" t="s">
        <v>103</v>
      </c>
      <c r="D26" s="452"/>
      <c r="E26" s="453"/>
      <c r="F26" s="453"/>
      <c r="G26" s="453"/>
      <c r="H26" s="453"/>
      <c r="I26" s="454"/>
      <c r="J26" s="453"/>
      <c r="K26" s="453"/>
      <c r="L26" s="455"/>
      <c r="M26" s="454"/>
      <c r="N26" s="453"/>
      <c r="O26" s="453"/>
      <c r="P26" s="456"/>
      <c r="Q26" s="126"/>
    </row>
    <row r="27" spans="2:17" ht="22.5" customHeight="1">
      <c r="B27" s="123"/>
      <c r="C27" s="451" t="s">
        <v>104</v>
      </c>
      <c r="D27" s="452"/>
      <c r="E27" s="453"/>
      <c r="F27" s="453"/>
      <c r="G27" s="453"/>
      <c r="H27" s="453"/>
      <c r="I27" s="454"/>
      <c r="J27" s="453"/>
      <c r="K27" s="453"/>
      <c r="L27" s="455"/>
      <c r="M27" s="454"/>
      <c r="N27" s="453"/>
      <c r="O27" s="453"/>
      <c r="P27" s="456"/>
      <c r="Q27" s="126"/>
    </row>
    <row r="28" spans="2:17" ht="22.5" customHeight="1">
      <c r="B28" s="123"/>
      <c r="C28" s="451" t="s">
        <v>105</v>
      </c>
      <c r="D28" s="452"/>
      <c r="E28" s="457"/>
      <c r="F28" s="453"/>
      <c r="G28" s="453"/>
      <c r="H28" s="453"/>
      <c r="I28" s="454"/>
      <c r="J28" s="453"/>
      <c r="K28" s="453"/>
      <c r="L28" s="455"/>
      <c r="M28" s="454"/>
      <c r="N28" s="453"/>
      <c r="O28" s="453"/>
      <c r="P28" s="456"/>
      <c r="Q28" s="126"/>
    </row>
    <row r="29" spans="2:17" ht="22.5" customHeight="1">
      <c r="B29" s="123"/>
      <c r="C29" s="457" t="s">
        <v>106</v>
      </c>
      <c r="D29" s="456"/>
      <c r="E29" s="458"/>
      <c r="F29" s="458"/>
      <c r="G29" s="458"/>
      <c r="H29" s="458"/>
      <c r="I29" s="459"/>
      <c r="J29" s="458"/>
      <c r="K29" s="458"/>
      <c r="L29" s="460"/>
      <c r="M29" s="459"/>
      <c r="N29" s="458"/>
      <c r="O29" s="458"/>
      <c r="P29" s="461"/>
      <c r="Q29" s="126"/>
    </row>
    <row r="30" spans="2:17" ht="22.5" customHeight="1">
      <c r="B30" s="123"/>
      <c r="C30" s="451" t="s">
        <v>107</v>
      </c>
      <c r="D30" s="452"/>
      <c r="E30" s="451"/>
      <c r="F30" s="462"/>
      <c r="G30" s="462"/>
      <c r="H30" s="462"/>
      <c r="I30" s="462"/>
      <c r="J30" s="462"/>
      <c r="K30" s="462"/>
      <c r="L30" s="462"/>
      <c r="M30" s="462"/>
      <c r="N30" s="462"/>
      <c r="O30" s="462"/>
      <c r="P30" s="452"/>
      <c r="Q30" s="126"/>
    </row>
    <row r="31" spans="2:17" ht="22.5" customHeight="1">
      <c r="B31" s="123"/>
      <c r="C31" s="451" t="s">
        <v>108</v>
      </c>
      <c r="D31" s="452"/>
      <c r="E31" s="463"/>
      <c r="F31" s="464"/>
      <c r="G31" s="462"/>
      <c r="H31" s="462"/>
      <c r="I31" s="462"/>
      <c r="J31" s="462"/>
      <c r="K31" s="462"/>
      <c r="L31" s="462"/>
      <c r="M31" s="462"/>
      <c r="N31" s="462"/>
      <c r="O31" s="462"/>
      <c r="P31" s="452"/>
      <c r="Q31" s="126"/>
    </row>
    <row r="32" spans="2:17" ht="22.5" customHeight="1">
      <c r="B32" s="123"/>
      <c r="C32" s="451" t="s">
        <v>109</v>
      </c>
      <c r="D32" s="452"/>
      <c r="E32" s="453"/>
      <c r="F32" s="453"/>
      <c r="G32" s="453"/>
      <c r="H32" s="453"/>
      <c r="I32" s="454"/>
      <c r="J32" s="453"/>
      <c r="K32" s="453"/>
      <c r="L32" s="453"/>
      <c r="M32" s="454"/>
      <c r="N32" s="453"/>
      <c r="O32" s="453"/>
      <c r="P32" s="456"/>
      <c r="Q32" s="126"/>
    </row>
    <row r="33" spans="2:17" ht="22.5" customHeight="1">
      <c r="B33" s="123"/>
      <c r="C33" s="457" t="s">
        <v>110</v>
      </c>
      <c r="D33" s="456"/>
      <c r="E33" s="465"/>
      <c r="F33" s="465"/>
      <c r="G33" s="465"/>
      <c r="H33" s="465"/>
      <c r="I33" s="466"/>
      <c r="J33" s="465"/>
      <c r="K33" s="465"/>
      <c r="L33" s="465"/>
      <c r="M33" s="466"/>
      <c r="N33" s="465"/>
      <c r="O33" s="465"/>
      <c r="P33" s="467"/>
      <c r="Q33" s="126"/>
    </row>
    <row r="34" spans="2:17" ht="22.5" customHeight="1">
      <c r="B34" s="123"/>
      <c r="C34" s="457" t="s">
        <v>111</v>
      </c>
      <c r="D34" s="456"/>
      <c r="E34" s="139" t="s">
        <v>112</v>
      </c>
      <c r="F34" s="140"/>
      <c r="G34" s="141" t="s">
        <v>113</v>
      </c>
      <c r="H34" s="140"/>
      <c r="I34" s="142" t="s">
        <v>112</v>
      </c>
      <c r="J34" s="140"/>
      <c r="K34" s="141" t="s">
        <v>113</v>
      </c>
      <c r="L34" s="140"/>
      <c r="M34" s="142" t="s">
        <v>112</v>
      </c>
      <c r="N34" s="140"/>
      <c r="O34" s="141" t="s">
        <v>113</v>
      </c>
      <c r="P34" s="143"/>
      <c r="Q34" s="126"/>
    </row>
    <row r="35" spans="2:17" ht="22.5" customHeight="1">
      <c r="B35" s="123"/>
      <c r="C35" s="451" t="s">
        <v>114</v>
      </c>
      <c r="D35" s="452"/>
      <c r="E35" s="457"/>
      <c r="F35" s="453"/>
      <c r="G35" s="453"/>
      <c r="H35" s="455"/>
      <c r="I35" s="454"/>
      <c r="J35" s="453"/>
      <c r="K35" s="453"/>
      <c r="L35" s="455"/>
      <c r="M35" s="454"/>
      <c r="N35" s="453"/>
      <c r="O35" s="453"/>
      <c r="P35" s="456"/>
      <c r="Q35" s="126"/>
    </row>
    <row r="36" spans="2:17" ht="22.5" customHeight="1">
      <c r="B36" s="123"/>
      <c r="C36" s="451" t="s">
        <v>115</v>
      </c>
      <c r="D36" s="452"/>
      <c r="E36" s="468"/>
      <c r="F36" s="469"/>
      <c r="G36" s="469"/>
      <c r="H36" s="469"/>
      <c r="I36" s="469"/>
      <c r="J36" s="469"/>
      <c r="K36" s="469"/>
      <c r="L36" s="469"/>
      <c r="M36" s="469"/>
      <c r="N36" s="469"/>
      <c r="O36" s="469"/>
      <c r="P36" s="470"/>
      <c r="Q36" s="126"/>
    </row>
    <row r="37" spans="2:17" ht="22.5" customHeight="1" thickBot="1">
      <c r="B37" s="123"/>
      <c r="C37" s="471" t="s">
        <v>116</v>
      </c>
      <c r="D37" s="472"/>
      <c r="E37" s="473"/>
      <c r="F37" s="473"/>
      <c r="G37" s="473"/>
      <c r="H37" s="473"/>
      <c r="I37" s="474"/>
      <c r="J37" s="473"/>
      <c r="K37" s="473"/>
      <c r="L37" s="473"/>
      <c r="M37" s="474"/>
      <c r="N37" s="473"/>
      <c r="O37" s="473"/>
      <c r="P37" s="475"/>
      <c r="Q37" s="126"/>
    </row>
    <row r="38" spans="2:17" ht="12.75" customHeight="1">
      <c r="B38" s="123"/>
      <c r="C38" s="144" t="s">
        <v>117</v>
      </c>
      <c r="E38" s="127"/>
      <c r="F38" s="128"/>
      <c r="G38" s="128"/>
      <c r="H38" s="128"/>
      <c r="I38" s="128"/>
      <c r="J38" s="128"/>
      <c r="K38" s="128"/>
      <c r="L38" s="128"/>
      <c r="M38" s="128"/>
      <c r="N38" s="128"/>
      <c r="O38" s="128"/>
      <c r="Q38" s="126"/>
    </row>
    <row r="39" spans="2:17" ht="12.75" customHeight="1">
      <c r="B39" s="123"/>
      <c r="C39" s="144" t="s">
        <v>118</v>
      </c>
      <c r="E39" s="127"/>
      <c r="F39" s="128"/>
      <c r="G39" s="128"/>
      <c r="H39" s="128"/>
      <c r="I39" s="128"/>
      <c r="J39" s="128"/>
      <c r="K39" s="128"/>
      <c r="L39" s="128"/>
      <c r="M39" s="128"/>
      <c r="N39" s="128"/>
      <c r="O39" s="128"/>
      <c r="Q39" s="126"/>
    </row>
    <row r="40" spans="2:17" ht="12.75" customHeight="1">
      <c r="B40" s="123"/>
      <c r="C40" s="144" t="s">
        <v>119</v>
      </c>
      <c r="E40" s="127"/>
      <c r="F40" s="128"/>
      <c r="G40" s="128"/>
      <c r="H40" s="128"/>
      <c r="I40" s="128"/>
      <c r="J40" s="128"/>
      <c r="K40" s="128"/>
      <c r="L40" s="128"/>
      <c r="M40" s="128"/>
      <c r="N40" s="128"/>
      <c r="O40" s="128"/>
      <c r="Q40" s="126"/>
    </row>
    <row r="41" spans="2:17" ht="12.75" customHeight="1">
      <c r="B41" s="123"/>
      <c r="C41" s="144" t="s">
        <v>120</v>
      </c>
      <c r="E41" s="127"/>
      <c r="F41" s="128"/>
      <c r="G41" s="128"/>
      <c r="H41" s="128"/>
      <c r="I41" s="128"/>
      <c r="J41" s="128"/>
      <c r="K41" s="128"/>
      <c r="L41" s="128"/>
      <c r="M41" s="128"/>
      <c r="N41" s="128"/>
      <c r="O41" s="128"/>
      <c r="Q41" s="126"/>
    </row>
    <row r="42" spans="2:17" ht="12.75" customHeight="1">
      <c r="B42" s="123"/>
      <c r="C42" s="145" t="s">
        <v>121</v>
      </c>
      <c r="E42" s="130"/>
      <c r="F42" s="128"/>
      <c r="G42" s="128"/>
      <c r="H42" s="128"/>
      <c r="I42" s="128"/>
      <c r="J42" s="128"/>
      <c r="K42" s="128"/>
      <c r="L42" s="128"/>
      <c r="M42" s="128"/>
      <c r="N42" s="128"/>
      <c r="O42" s="128"/>
      <c r="Q42" s="126"/>
    </row>
    <row r="43" spans="2:17" ht="12.75" customHeight="1">
      <c r="B43" s="123"/>
      <c r="C43" s="144" t="s">
        <v>321</v>
      </c>
      <c r="E43" s="130"/>
      <c r="F43" s="128"/>
      <c r="G43" s="128"/>
      <c r="H43" s="128"/>
      <c r="I43" s="128"/>
      <c r="J43" s="128"/>
      <c r="K43" s="128"/>
      <c r="L43" s="128"/>
      <c r="M43" s="128"/>
      <c r="N43" s="128"/>
      <c r="O43" s="128"/>
      <c r="Q43" s="131"/>
    </row>
    <row r="44" spans="2:17" ht="12.75" customHeight="1">
      <c r="B44" s="123"/>
      <c r="C44" s="145" t="s">
        <v>322</v>
      </c>
      <c r="Q44" s="126"/>
    </row>
    <row r="45" spans="2:17" ht="13.5" customHeight="1">
      <c r="B45" s="132"/>
      <c r="C45" s="151" t="s">
        <v>122</v>
      </c>
      <c r="D45" s="133"/>
      <c r="E45" s="133"/>
      <c r="F45" s="133"/>
      <c r="G45" s="133"/>
      <c r="H45" s="134"/>
      <c r="I45" s="133"/>
      <c r="J45" s="133"/>
      <c r="K45" s="133"/>
      <c r="L45" s="134"/>
      <c r="M45" s="133"/>
      <c r="N45" s="133"/>
      <c r="O45" s="133"/>
      <c r="P45" s="133"/>
      <c r="Q45" s="135"/>
    </row>
  </sheetData>
  <sheetProtection/>
  <mergeCells count="121">
    <mergeCell ref="C37:D37"/>
    <mergeCell ref="E37:H37"/>
    <mergeCell ref="I37:L37"/>
    <mergeCell ref="M37:P37"/>
    <mergeCell ref="C34:D34"/>
    <mergeCell ref="C35:D35"/>
    <mergeCell ref="E35:H35"/>
    <mergeCell ref="I35:L35"/>
    <mergeCell ref="M35:P35"/>
    <mergeCell ref="C36:D36"/>
    <mergeCell ref="E36:H36"/>
    <mergeCell ref="I36:L36"/>
    <mergeCell ref="M36:P36"/>
    <mergeCell ref="C32:D32"/>
    <mergeCell ref="E32:H32"/>
    <mergeCell ref="I32:L32"/>
    <mergeCell ref="M32:P32"/>
    <mergeCell ref="C33:D33"/>
    <mergeCell ref="E33:H33"/>
    <mergeCell ref="I33:L33"/>
    <mergeCell ref="M33:P33"/>
    <mergeCell ref="O30:P30"/>
    <mergeCell ref="C31:D31"/>
    <mergeCell ref="E31:F31"/>
    <mergeCell ref="G31:H31"/>
    <mergeCell ref="I31:J31"/>
    <mergeCell ref="K31:L31"/>
    <mergeCell ref="M31:N31"/>
    <mergeCell ref="O31:P31"/>
    <mergeCell ref="C29:D29"/>
    <mergeCell ref="E29:H29"/>
    <mergeCell ref="I29:L29"/>
    <mergeCell ref="M29:P29"/>
    <mergeCell ref="C30:D30"/>
    <mergeCell ref="E30:F30"/>
    <mergeCell ref="G30:H30"/>
    <mergeCell ref="I30:J30"/>
    <mergeCell ref="K30:L30"/>
    <mergeCell ref="M30:N30"/>
    <mergeCell ref="C27:D27"/>
    <mergeCell ref="E27:H27"/>
    <mergeCell ref="I27:L27"/>
    <mergeCell ref="M27:P27"/>
    <mergeCell ref="C28:D28"/>
    <mergeCell ref="E28:H28"/>
    <mergeCell ref="I28:L28"/>
    <mergeCell ref="M28:P28"/>
    <mergeCell ref="C25:D25"/>
    <mergeCell ref="E25:H25"/>
    <mergeCell ref="I25:L25"/>
    <mergeCell ref="M25:P25"/>
    <mergeCell ref="C26:D26"/>
    <mergeCell ref="E26:H26"/>
    <mergeCell ref="I26:L26"/>
    <mergeCell ref="M26:P26"/>
    <mergeCell ref="C22:D22"/>
    <mergeCell ref="E22:H22"/>
    <mergeCell ref="I22:L22"/>
    <mergeCell ref="M22:P22"/>
    <mergeCell ref="C24:D24"/>
    <mergeCell ref="E24:H24"/>
    <mergeCell ref="I24:L24"/>
    <mergeCell ref="M24:P24"/>
    <mergeCell ref="C19:D19"/>
    <mergeCell ref="C20:D20"/>
    <mergeCell ref="E20:H20"/>
    <mergeCell ref="I20:L20"/>
    <mergeCell ref="M20:P20"/>
    <mergeCell ref="C21:D21"/>
    <mergeCell ref="E21:H21"/>
    <mergeCell ref="I21:L21"/>
    <mergeCell ref="M21:P21"/>
    <mergeCell ref="C17:D17"/>
    <mergeCell ref="E17:H17"/>
    <mergeCell ref="I17:L17"/>
    <mergeCell ref="M17:P17"/>
    <mergeCell ref="C18:D18"/>
    <mergeCell ref="E18:H18"/>
    <mergeCell ref="I18:L18"/>
    <mergeCell ref="M18:P18"/>
    <mergeCell ref="O15:P15"/>
    <mergeCell ref="C16:D16"/>
    <mergeCell ref="E16:F16"/>
    <mergeCell ref="G16:H16"/>
    <mergeCell ref="I16:J16"/>
    <mergeCell ref="K16:L16"/>
    <mergeCell ref="M16:N16"/>
    <mergeCell ref="O16:P16"/>
    <mergeCell ref="C14:D14"/>
    <mergeCell ref="E14:H14"/>
    <mergeCell ref="I14:L14"/>
    <mergeCell ref="M14:P14"/>
    <mergeCell ref="C15:D15"/>
    <mergeCell ref="E15:F15"/>
    <mergeCell ref="G15:H15"/>
    <mergeCell ref="I15:J15"/>
    <mergeCell ref="K15:L15"/>
    <mergeCell ref="M15:N15"/>
    <mergeCell ref="C12:D12"/>
    <mergeCell ref="E12:H12"/>
    <mergeCell ref="I12:L12"/>
    <mergeCell ref="M12:P12"/>
    <mergeCell ref="C13:D13"/>
    <mergeCell ref="E13:H13"/>
    <mergeCell ref="I13:L13"/>
    <mergeCell ref="M13:P13"/>
    <mergeCell ref="C10:D10"/>
    <mergeCell ref="E10:H10"/>
    <mergeCell ref="I10:L10"/>
    <mergeCell ref="M10:P10"/>
    <mergeCell ref="C11:D11"/>
    <mergeCell ref="E11:H11"/>
    <mergeCell ref="I11:L11"/>
    <mergeCell ref="M11:P11"/>
    <mergeCell ref="P1:Q2"/>
    <mergeCell ref="C2:E3"/>
    <mergeCell ref="B5:Q5"/>
    <mergeCell ref="C9:D9"/>
    <mergeCell ref="E9:H9"/>
    <mergeCell ref="I9:L9"/>
    <mergeCell ref="M9:P9"/>
  </mergeCells>
  <printOptions/>
  <pageMargins left="0.6299212598425197" right="0.4330708661417323" top="0.6299212598425197" bottom="0.4724409448818898" header="0.2362204724409449" footer="0.1968503937007874"/>
  <pageSetup horizontalDpi="600" verticalDpi="600" orientation="portrait" paperSize="9" scale="96"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151</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95</v>
      </c>
      <c r="D6" s="120"/>
      <c r="E6" s="120"/>
      <c r="F6" s="120"/>
      <c r="G6" s="120"/>
      <c r="H6" s="120"/>
      <c r="I6" s="120"/>
      <c r="J6" s="120"/>
      <c r="K6" s="120"/>
      <c r="L6" s="120"/>
      <c r="M6" s="120"/>
      <c r="N6" s="120"/>
      <c r="O6" s="120"/>
      <c r="P6" s="120"/>
      <c r="Q6" s="122"/>
    </row>
    <row r="7" spans="2:17" ht="25.5" customHeight="1">
      <c r="B7" s="123"/>
      <c r="C7" s="490" t="s">
        <v>123</v>
      </c>
      <c r="D7" s="490"/>
      <c r="E7" s="490"/>
      <c r="F7" s="490"/>
      <c r="G7" s="490"/>
      <c r="H7" s="490"/>
      <c r="I7" s="490"/>
      <c r="J7" s="490"/>
      <c r="K7" s="490"/>
      <c r="L7" s="490"/>
      <c r="M7" s="490"/>
      <c r="N7" s="490"/>
      <c r="O7" s="490"/>
      <c r="P7" s="490"/>
      <c r="Q7" s="126"/>
    </row>
    <row r="8" spans="2:17" ht="7.5" customHeight="1">
      <c r="B8" s="123"/>
      <c r="D8" s="137"/>
      <c r="E8" s="137"/>
      <c r="F8" s="138"/>
      <c r="G8" s="138"/>
      <c r="H8" s="138"/>
      <c r="I8" s="138"/>
      <c r="J8" s="138"/>
      <c r="K8" s="138"/>
      <c r="L8" s="138"/>
      <c r="M8" s="138"/>
      <c r="N8" s="138"/>
      <c r="O8" s="138"/>
      <c r="P8" s="138"/>
      <c r="Q8" s="126"/>
    </row>
    <row r="9" spans="2:17" ht="20.25" customHeight="1">
      <c r="B9" s="123"/>
      <c r="C9" s="491" t="s">
        <v>124</v>
      </c>
      <c r="D9" s="479"/>
      <c r="E9" s="480"/>
      <c r="F9" s="480"/>
      <c r="G9" s="480"/>
      <c r="H9" s="480"/>
      <c r="I9" s="480"/>
      <c r="J9" s="480"/>
      <c r="K9" s="480"/>
      <c r="L9" s="480"/>
      <c r="M9" s="480"/>
      <c r="N9" s="480"/>
      <c r="O9" s="480"/>
      <c r="P9" s="481"/>
      <c r="Q9" s="126"/>
    </row>
    <row r="10" spans="2:17" ht="20.25" customHeight="1">
      <c r="B10" s="123"/>
      <c r="C10" s="491"/>
      <c r="D10" s="482"/>
      <c r="E10" s="483"/>
      <c r="F10" s="483"/>
      <c r="G10" s="483"/>
      <c r="H10" s="483"/>
      <c r="I10" s="483"/>
      <c r="J10" s="483"/>
      <c r="K10" s="483"/>
      <c r="L10" s="483"/>
      <c r="M10" s="483"/>
      <c r="N10" s="483"/>
      <c r="O10" s="483"/>
      <c r="P10" s="484"/>
      <c r="Q10" s="126"/>
    </row>
    <row r="11" spans="2:17" ht="24.75" customHeight="1">
      <c r="B11" s="123"/>
      <c r="C11" s="491"/>
      <c r="D11" s="482"/>
      <c r="E11" s="483"/>
      <c r="F11" s="483"/>
      <c r="G11" s="483"/>
      <c r="H11" s="483"/>
      <c r="I11" s="483"/>
      <c r="J11" s="483"/>
      <c r="K11" s="483"/>
      <c r="L11" s="483"/>
      <c r="M11" s="483"/>
      <c r="N11" s="483"/>
      <c r="O11" s="483"/>
      <c r="P11" s="484"/>
      <c r="Q11" s="126"/>
    </row>
    <row r="12" spans="2:17" ht="24.75" customHeight="1">
      <c r="B12" s="123"/>
      <c r="C12" s="491"/>
      <c r="D12" s="482"/>
      <c r="E12" s="483"/>
      <c r="F12" s="483"/>
      <c r="G12" s="483"/>
      <c r="H12" s="483"/>
      <c r="I12" s="483"/>
      <c r="J12" s="483"/>
      <c r="K12" s="483"/>
      <c r="L12" s="483"/>
      <c r="M12" s="483"/>
      <c r="N12" s="483"/>
      <c r="O12" s="483"/>
      <c r="P12" s="484"/>
      <c r="Q12" s="126"/>
    </row>
    <row r="13" spans="2:17" ht="24.75" customHeight="1">
      <c r="B13" s="123"/>
      <c r="C13" s="491"/>
      <c r="D13" s="482"/>
      <c r="E13" s="483"/>
      <c r="F13" s="483"/>
      <c r="G13" s="483"/>
      <c r="H13" s="483"/>
      <c r="I13" s="483"/>
      <c r="J13" s="483"/>
      <c r="K13" s="483"/>
      <c r="L13" s="483"/>
      <c r="M13" s="483"/>
      <c r="N13" s="483"/>
      <c r="O13" s="483"/>
      <c r="P13" s="484"/>
      <c r="Q13" s="126"/>
    </row>
    <row r="14" spans="2:17" ht="24.75" customHeight="1">
      <c r="B14" s="123"/>
      <c r="C14" s="491"/>
      <c r="D14" s="482"/>
      <c r="E14" s="483"/>
      <c r="F14" s="483"/>
      <c r="G14" s="483"/>
      <c r="H14" s="483"/>
      <c r="I14" s="483"/>
      <c r="J14" s="483"/>
      <c r="K14" s="483"/>
      <c r="L14" s="483"/>
      <c r="M14" s="483"/>
      <c r="N14" s="483"/>
      <c r="O14" s="483"/>
      <c r="P14" s="484"/>
      <c r="Q14" s="126"/>
    </row>
    <row r="15" spans="2:17" ht="24.75" customHeight="1">
      <c r="B15" s="123"/>
      <c r="C15" s="491"/>
      <c r="D15" s="482"/>
      <c r="E15" s="483"/>
      <c r="F15" s="483"/>
      <c r="G15" s="483"/>
      <c r="H15" s="483"/>
      <c r="I15" s="483"/>
      <c r="J15" s="483"/>
      <c r="K15" s="483"/>
      <c r="L15" s="483"/>
      <c r="M15" s="483"/>
      <c r="N15" s="483"/>
      <c r="O15" s="483"/>
      <c r="P15" s="484"/>
      <c r="Q15" s="126"/>
    </row>
    <row r="16" spans="2:17" ht="24.75" customHeight="1">
      <c r="B16" s="123"/>
      <c r="C16" s="491"/>
      <c r="D16" s="482"/>
      <c r="E16" s="483"/>
      <c r="F16" s="483"/>
      <c r="G16" s="483"/>
      <c r="H16" s="483"/>
      <c r="I16" s="483"/>
      <c r="J16" s="483"/>
      <c r="K16" s="483"/>
      <c r="L16" s="483"/>
      <c r="M16" s="483"/>
      <c r="N16" s="483"/>
      <c r="O16" s="483"/>
      <c r="P16" s="484"/>
      <c r="Q16" s="126"/>
    </row>
    <row r="17" spans="2:17" ht="24.75" customHeight="1">
      <c r="B17" s="123"/>
      <c r="C17" s="491"/>
      <c r="D17" s="482"/>
      <c r="E17" s="483"/>
      <c r="F17" s="483"/>
      <c r="G17" s="483"/>
      <c r="H17" s="483"/>
      <c r="I17" s="483"/>
      <c r="J17" s="483"/>
      <c r="K17" s="483"/>
      <c r="L17" s="483"/>
      <c r="M17" s="483"/>
      <c r="N17" s="483"/>
      <c r="O17" s="483"/>
      <c r="P17" s="484"/>
      <c r="Q17" s="126"/>
    </row>
    <row r="18" spans="2:17" ht="24.75" customHeight="1">
      <c r="B18" s="123"/>
      <c r="C18" s="491"/>
      <c r="D18" s="482"/>
      <c r="E18" s="483"/>
      <c r="F18" s="483"/>
      <c r="G18" s="483"/>
      <c r="H18" s="483"/>
      <c r="I18" s="483"/>
      <c r="J18" s="483"/>
      <c r="K18" s="483"/>
      <c r="L18" s="483"/>
      <c r="M18" s="483"/>
      <c r="N18" s="483"/>
      <c r="O18" s="483"/>
      <c r="P18" s="484"/>
      <c r="Q18" s="126"/>
    </row>
    <row r="19" spans="2:17" ht="24.75" customHeight="1">
      <c r="B19" s="123"/>
      <c r="C19" s="491"/>
      <c r="D19" s="482"/>
      <c r="E19" s="483"/>
      <c r="F19" s="483"/>
      <c r="G19" s="483"/>
      <c r="H19" s="483"/>
      <c r="I19" s="483"/>
      <c r="J19" s="483"/>
      <c r="K19" s="483"/>
      <c r="L19" s="483"/>
      <c r="M19" s="483"/>
      <c r="N19" s="483"/>
      <c r="O19" s="483"/>
      <c r="P19" s="484"/>
      <c r="Q19" s="126"/>
    </row>
    <row r="20" spans="2:17" ht="24.75" customHeight="1">
      <c r="B20" s="123"/>
      <c r="C20" s="491"/>
      <c r="D20" s="482"/>
      <c r="E20" s="483"/>
      <c r="F20" s="483"/>
      <c r="G20" s="483"/>
      <c r="H20" s="483"/>
      <c r="I20" s="483"/>
      <c r="J20" s="483"/>
      <c r="K20" s="483"/>
      <c r="L20" s="483"/>
      <c r="M20" s="483"/>
      <c r="N20" s="483"/>
      <c r="O20" s="483"/>
      <c r="P20" s="484"/>
      <c r="Q20" s="126"/>
    </row>
    <row r="21" spans="2:17" ht="24.75" customHeight="1">
      <c r="B21" s="123"/>
      <c r="C21" s="491"/>
      <c r="D21" s="485"/>
      <c r="E21" s="486"/>
      <c r="F21" s="486"/>
      <c r="G21" s="486"/>
      <c r="H21" s="486"/>
      <c r="I21" s="486"/>
      <c r="J21" s="486"/>
      <c r="K21" s="486"/>
      <c r="L21" s="486"/>
      <c r="M21" s="486"/>
      <c r="N21" s="486"/>
      <c r="O21" s="486"/>
      <c r="P21" s="487"/>
      <c r="Q21" s="126"/>
    </row>
    <row r="22" spans="2:17" ht="24.75" customHeight="1">
      <c r="B22" s="123"/>
      <c r="C22" s="476" t="s">
        <v>125</v>
      </c>
      <c r="D22" s="479"/>
      <c r="E22" s="480"/>
      <c r="F22" s="480"/>
      <c r="G22" s="480"/>
      <c r="H22" s="480"/>
      <c r="I22" s="480"/>
      <c r="J22" s="480"/>
      <c r="K22" s="480"/>
      <c r="L22" s="480"/>
      <c r="M22" s="480"/>
      <c r="N22" s="480"/>
      <c r="O22" s="480"/>
      <c r="P22" s="481"/>
      <c r="Q22" s="126"/>
    </row>
    <row r="23" spans="2:17" ht="24.75" customHeight="1">
      <c r="B23" s="123"/>
      <c r="C23" s="477"/>
      <c r="D23" s="482"/>
      <c r="E23" s="483"/>
      <c r="F23" s="483"/>
      <c r="G23" s="483"/>
      <c r="H23" s="483"/>
      <c r="I23" s="483"/>
      <c r="J23" s="483"/>
      <c r="K23" s="483"/>
      <c r="L23" s="483"/>
      <c r="M23" s="483"/>
      <c r="N23" s="483"/>
      <c r="O23" s="483"/>
      <c r="P23" s="484"/>
      <c r="Q23" s="126"/>
    </row>
    <row r="24" spans="2:17" ht="24.75" customHeight="1">
      <c r="B24" s="123"/>
      <c r="C24" s="477"/>
      <c r="D24" s="482"/>
      <c r="E24" s="483"/>
      <c r="F24" s="483"/>
      <c r="G24" s="483"/>
      <c r="H24" s="483"/>
      <c r="I24" s="483"/>
      <c r="J24" s="483"/>
      <c r="K24" s="483"/>
      <c r="L24" s="483"/>
      <c r="M24" s="483"/>
      <c r="N24" s="483"/>
      <c r="O24" s="483"/>
      <c r="P24" s="484"/>
      <c r="Q24" s="126"/>
    </row>
    <row r="25" spans="2:17" ht="22.5" customHeight="1">
      <c r="B25" s="123"/>
      <c r="C25" s="477"/>
      <c r="D25" s="482"/>
      <c r="E25" s="483"/>
      <c r="F25" s="483"/>
      <c r="G25" s="483"/>
      <c r="H25" s="483"/>
      <c r="I25" s="483"/>
      <c r="J25" s="483"/>
      <c r="K25" s="483"/>
      <c r="L25" s="483"/>
      <c r="M25" s="483"/>
      <c r="N25" s="483"/>
      <c r="O25" s="483"/>
      <c r="P25" s="484"/>
      <c r="Q25" s="126"/>
    </row>
    <row r="26" spans="2:17" ht="22.5" customHeight="1">
      <c r="B26" s="123"/>
      <c r="C26" s="477"/>
      <c r="D26" s="482"/>
      <c r="E26" s="483"/>
      <c r="F26" s="483"/>
      <c r="G26" s="483"/>
      <c r="H26" s="483"/>
      <c r="I26" s="483"/>
      <c r="J26" s="483"/>
      <c r="K26" s="483"/>
      <c r="L26" s="483"/>
      <c r="M26" s="483"/>
      <c r="N26" s="483"/>
      <c r="O26" s="483"/>
      <c r="P26" s="484"/>
      <c r="Q26" s="126"/>
    </row>
    <row r="27" spans="2:17" ht="22.5" customHeight="1">
      <c r="B27" s="123"/>
      <c r="C27" s="477"/>
      <c r="D27" s="482"/>
      <c r="E27" s="483"/>
      <c r="F27" s="483"/>
      <c r="G27" s="483"/>
      <c r="H27" s="483"/>
      <c r="I27" s="483"/>
      <c r="J27" s="483"/>
      <c r="K27" s="483"/>
      <c r="L27" s="483"/>
      <c r="M27" s="483"/>
      <c r="N27" s="483"/>
      <c r="O27" s="483"/>
      <c r="P27" s="484"/>
      <c r="Q27" s="126"/>
    </row>
    <row r="28" spans="2:17" ht="22.5" customHeight="1">
      <c r="B28" s="123"/>
      <c r="C28" s="477"/>
      <c r="D28" s="482"/>
      <c r="E28" s="483"/>
      <c r="F28" s="483"/>
      <c r="G28" s="483"/>
      <c r="H28" s="483"/>
      <c r="I28" s="483"/>
      <c r="J28" s="483"/>
      <c r="K28" s="483"/>
      <c r="L28" s="483"/>
      <c r="M28" s="483"/>
      <c r="N28" s="483"/>
      <c r="O28" s="483"/>
      <c r="P28" s="484"/>
      <c r="Q28" s="126"/>
    </row>
    <row r="29" spans="2:17" ht="22.5" customHeight="1">
      <c r="B29" s="123"/>
      <c r="C29" s="477"/>
      <c r="D29" s="482"/>
      <c r="E29" s="483"/>
      <c r="F29" s="483"/>
      <c r="G29" s="483"/>
      <c r="H29" s="483"/>
      <c r="I29" s="483"/>
      <c r="J29" s="483"/>
      <c r="K29" s="483"/>
      <c r="L29" s="483"/>
      <c r="M29" s="483"/>
      <c r="N29" s="483"/>
      <c r="O29" s="483"/>
      <c r="P29" s="484"/>
      <c r="Q29" s="126"/>
    </row>
    <row r="30" spans="2:17" ht="22.5" customHeight="1">
      <c r="B30" s="123"/>
      <c r="C30" s="477"/>
      <c r="D30" s="482"/>
      <c r="E30" s="483"/>
      <c r="F30" s="483"/>
      <c r="G30" s="483"/>
      <c r="H30" s="483"/>
      <c r="I30" s="483"/>
      <c r="J30" s="483"/>
      <c r="K30" s="483"/>
      <c r="L30" s="483"/>
      <c r="M30" s="483"/>
      <c r="N30" s="483"/>
      <c r="O30" s="483"/>
      <c r="P30" s="484"/>
      <c r="Q30" s="126"/>
    </row>
    <row r="31" spans="2:17" ht="22.5" customHeight="1">
      <c r="B31" s="123"/>
      <c r="C31" s="477"/>
      <c r="D31" s="482"/>
      <c r="E31" s="483"/>
      <c r="F31" s="483"/>
      <c r="G31" s="483"/>
      <c r="H31" s="483"/>
      <c r="I31" s="483"/>
      <c r="J31" s="483"/>
      <c r="K31" s="483"/>
      <c r="L31" s="483"/>
      <c r="M31" s="483"/>
      <c r="N31" s="483"/>
      <c r="O31" s="483"/>
      <c r="P31" s="484"/>
      <c r="Q31" s="126"/>
    </row>
    <row r="32" spans="2:17" ht="22.5" customHeight="1">
      <c r="B32" s="123"/>
      <c r="C32" s="477"/>
      <c r="D32" s="482"/>
      <c r="E32" s="483"/>
      <c r="F32" s="483"/>
      <c r="G32" s="483"/>
      <c r="H32" s="483"/>
      <c r="I32" s="483"/>
      <c r="J32" s="483"/>
      <c r="K32" s="483"/>
      <c r="L32" s="483"/>
      <c r="M32" s="483"/>
      <c r="N32" s="483"/>
      <c r="O32" s="483"/>
      <c r="P32" s="484"/>
      <c r="Q32" s="126"/>
    </row>
    <row r="33" spans="2:17" ht="22.5" customHeight="1">
      <c r="B33" s="123"/>
      <c r="C33" s="477"/>
      <c r="D33" s="482"/>
      <c r="E33" s="483"/>
      <c r="F33" s="483"/>
      <c r="G33" s="483"/>
      <c r="H33" s="483"/>
      <c r="I33" s="483"/>
      <c r="J33" s="483"/>
      <c r="K33" s="483"/>
      <c r="L33" s="483"/>
      <c r="M33" s="483"/>
      <c r="N33" s="483"/>
      <c r="O33" s="483"/>
      <c r="P33" s="484"/>
      <c r="Q33" s="126"/>
    </row>
    <row r="34" spans="2:17" ht="22.5" customHeight="1">
      <c r="B34" s="123"/>
      <c r="C34" s="477"/>
      <c r="D34" s="482"/>
      <c r="E34" s="483"/>
      <c r="F34" s="483"/>
      <c r="G34" s="483"/>
      <c r="H34" s="483"/>
      <c r="I34" s="483"/>
      <c r="J34" s="483"/>
      <c r="K34" s="483"/>
      <c r="L34" s="483"/>
      <c r="M34" s="483"/>
      <c r="N34" s="483"/>
      <c r="O34" s="483"/>
      <c r="P34" s="484"/>
      <c r="Q34" s="126"/>
    </row>
    <row r="35" spans="2:17" ht="22.5" customHeight="1">
      <c r="B35" s="123"/>
      <c r="C35" s="478"/>
      <c r="D35" s="485"/>
      <c r="E35" s="486"/>
      <c r="F35" s="486"/>
      <c r="G35" s="486"/>
      <c r="H35" s="486"/>
      <c r="I35" s="486"/>
      <c r="J35" s="486"/>
      <c r="K35" s="486"/>
      <c r="L35" s="486"/>
      <c r="M35" s="486"/>
      <c r="N35" s="486"/>
      <c r="O35" s="486"/>
      <c r="P35" s="487"/>
      <c r="Q35" s="126"/>
    </row>
    <row r="36" spans="2:17" ht="22.5" customHeight="1">
      <c r="B36" s="123"/>
      <c r="C36" s="128" t="s">
        <v>126</v>
      </c>
      <c r="D36" s="127"/>
      <c r="E36" s="127"/>
      <c r="F36" s="146"/>
      <c r="G36" s="146"/>
      <c r="H36" s="146"/>
      <c r="I36" s="146"/>
      <c r="J36" s="146"/>
      <c r="K36" s="146"/>
      <c r="L36" s="128" t="s">
        <v>32</v>
      </c>
      <c r="M36" s="146"/>
      <c r="N36" s="146"/>
      <c r="O36" s="146"/>
      <c r="Q36" s="126"/>
    </row>
    <row r="37" spans="2:17" ht="22.5" customHeight="1">
      <c r="B37" s="123"/>
      <c r="C37" s="147" t="s">
        <v>127</v>
      </c>
      <c r="D37" s="148">
        <f>LEN(D9)</f>
        <v>0</v>
      </c>
      <c r="E37" s="149" t="s">
        <v>128</v>
      </c>
      <c r="G37" s="146"/>
      <c r="H37" s="488" t="s">
        <v>129</v>
      </c>
      <c r="I37" s="489"/>
      <c r="J37" s="148">
        <f>LEN(D22)</f>
        <v>0</v>
      </c>
      <c r="K37" s="149" t="s">
        <v>128</v>
      </c>
      <c r="N37" s="146"/>
      <c r="O37" s="146"/>
      <c r="Q37" s="126"/>
    </row>
    <row r="38" spans="2:17" ht="10.5" customHeight="1">
      <c r="B38" s="123"/>
      <c r="D38" s="150"/>
      <c r="E38" s="150"/>
      <c r="F38" s="138"/>
      <c r="G38" s="138"/>
      <c r="H38" s="138"/>
      <c r="I38" s="138"/>
      <c r="J38" s="138"/>
      <c r="K38" s="138"/>
      <c r="L38" s="138"/>
      <c r="M38" s="138"/>
      <c r="N38" s="138"/>
      <c r="O38" s="138"/>
      <c r="P38" s="138"/>
      <c r="Q38" s="131"/>
    </row>
    <row r="39" spans="2:17" ht="6" customHeight="1">
      <c r="B39" s="132"/>
      <c r="C39" s="133"/>
      <c r="D39" s="133"/>
      <c r="E39" s="133"/>
      <c r="F39" s="133"/>
      <c r="G39" s="133"/>
      <c r="H39" s="134"/>
      <c r="I39" s="133"/>
      <c r="J39" s="133"/>
      <c r="K39" s="133"/>
      <c r="L39" s="134"/>
      <c r="M39" s="133"/>
      <c r="N39" s="133"/>
      <c r="O39" s="133"/>
      <c r="P39" s="133"/>
      <c r="Q39" s="135"/>
    </row>
  </sheetData>
  <sheetProtection/>
  <mergeCells count="9">
    <mergeCell ref="C22:C35"/>
    <mergeCell ref="D22:P35"/>
    <mergeCell ref="H37:I37"/>
    <mergeCell ref="P1:Q2"/>
    <mergeCell ref="C2:E3"/>
    <mergeCell ref="B5:Q5"/>
    <mergeCell ref="C7:P7"/>
    <mergeCell ref="C9:C21"/>
    <mergeCell ref="D9:P21"/>
  </mergeCells>
  <printOptions/>
  <pageMargins left="0.6299212598425197" right="0.4330708661417323" top="0.6299212598425197" bottom="0.4724409448818898" header="0.2362204724409449" footer="0.1968503937007874"/>
  <pageSetup fitToHeight="1" fitToWidth="1" horizontalDpi="600" verticalDpi="600" orientation="portrait" paperSize="9" scale="9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152</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96</v>
      </c>
      <c r="D6" s="120"/>
      <c r="E6" s="120"/>
      <c r="F6" s="120"/>
      <c r="G6" s="120"/>
      <c r="H6" s="120"/>
      <c r="I6" s="120"/>
      <c r="J6" s="120"/>
      <c r="K6" s="120"/>
      <c r="L6" s="120"/>
      <c r="M6" s="120"/>
      <c r="N6" s="120"/>
      <c r="O6" s="120"/>
      <c r="P6" s="120"/>
      <c r="Q6" s="122"/>
    </row>
    <row r="7" spans="2:17" ht="1.5" customHeight="1">
      <c r="B7" s="123"/>
      <c r="C7" s="145"/>
      <c r="D7" s="137"/>
      <c r="E7" s="137"/>
      <c r="F7" s="138"/>
      <c r="G7" s="138"/>
      <c r="H7" s="138"/>
      <c r="I7" s="138"/>
      <c r="J7" s="138"/>
      <c r="K7" s="138"/>
      <c r="L7" s="138"/>
      <c r="M7" s="138"/>
      <c r="N7" s="138"/>
      <c r="O7" s="138"/>
      <c r="P7" s="138"/>
      <c r="Q7" s="126"/>
    </row>
    <row r="8" spans="2:17" ht="97.5" customHeight="1">
      <c r="B8" s="123"/>
      <c r="C8" s="492" t="s">
        <v>153</v>
      </c>
      <c r="D8" s="493"/>
      <c r="E8" s="493"/>
      <c r="F8" s="493"/>
      <c r="G8" s="493"/>
      <c r="H8" s="493"/>
      <c r="I8" s="493"/>
      <c r="J8" s="493"/>
      <c r="K8" s="493"/>
      <c r="L8" s="493"/>
      <c r="M8" s="493"/>
      <c r="N8" s="493"/>
      <c r="O8" s="493"/>
      <c r="P8" s="493"/>
      <c r="Q8" s="126"/>
    </row>
    <row r="9" spans="2:17" ht="20.25" customHeight="1">
      <c r="B9" s="123"/>
      <c r="C9" s="476" t="s">
        <v>130</v>
      </c>
      <c r="D9" s="494"/>
      <c r="E9" s="495"/>
      <c r="F9" s="495"/>
      <c r="G9" s="495"/>
      <c r="H9" s="495"/>
      <c r="I9" s="495"/>
      <c r="J9" s="495"/>
      <c r="K9" s="495"/>
      <c r="L9" s="495"/>
      <c r="M9" s="495"/>
      <c r="N9" s="495"/>
      <c r="O9" s="495"/>
      <c r="P9" s="496"/>
      <c r="Q9" s="126"/>
    </row>
    <row r="10" spans="2:17" ht="15" customHeight="1">
      <c r="B10" s="123"/>
      <c r="C10" s="477"/>
      <c r="D10" s="497"/>
      <c r="E10" s="498"/>
      <c r="F10" s="498"/>
      <c r="G10" s="498"/>
      <c r="H10" s="498"/>
      <c r="I10" s="498"/>
      <c r="J10" s="498"/>
      <c r="K10" s="498"/>
      <c r="L10" s="498"/>
      <c r="M10" s="498"/>
      <c r="N10" s="498"/>
      <c r="O10" s="498"/>
      <c r="P10" s="499"/>
      <c r="Q10" s="126"/>
    </row>
    <row r="11" spans="2:17" ht="24.75" customHeight="1">
      <c r="B11" s="123"/>
      <c r="C11" s="477"/>
      <c r="D11" s="497"/>
      <c r="E11" s="498"/>
      <c r="F11" s="498"/>
      <c r="G11" s="498"/>
      <c r="H11" s="498"/>
      <c r="I11" s="498"/>
      <c r="J11" s="498"/>
      <c r="K11" s="498"/>
      <c r="L11" s="498"/>
      <c r="M11" s="498"/>
      <c r="N11" s="498"/>
      <c r="O11" s="498"/>
      <c r="P11" s="499"/>
      <c r="Q11" s="126"/>
    </row>
    <row r="12" spans="2:17" ht="24.75" customHeight="1">
      <c r="B12" s="123"/>
      <c r="C12" s="477"/>
      <c r="D12" s="497"/>
      <c r="E12" s="498"/>
      <c r="F12" s="498"/>
      <c r="G12" s="498"/>
      <c r="H12" s="498"/>
      <c r="I12" s="498"/>
      <c r="J12" s="498"/>
      <c r="K12" s="498"/>
      <c r="L12" s="498"/>
      <c r="M12" s="498"/>
      <c r="N12" s="498"/>
      <c r="O12" s="498"/>
      <c r="P12" s="499"/>
      <c r="Q12" s="126"/>
    </row>
    <row r="13" spans="2:17" ht="24.75" customHeight="1">
      <c r="B13" s="123"/>
      <c r="C13" s="477"/>
      <c r="D13" s="497"/>
      <c r="E13" s="498"/>
      <c r="F13" s="498"/>
      <c r="G13" s="498"/>
      <c r="H13" s="498"/>
      <c r="I13" s="498"/>
      <c r="J13" s="498"/>
      <c r="K13" s="498"/>
      <c r="L13" s="498"/>
      <c r="M13" s="498"/>
      <c r="N13" s="498"/>
      <c r="O13" s="498"/>
      <c r="P13" s="499"/>
      <c r="Q13" s="126"/>
    </row>
    <row r="14" spans="2:17" ht="24.75" customHeight="1">
      <c r="B14" s="123"/>
      <c r="C14" s="477"/>
      <c r="D14" s="497"/>
      <c r="E14" s="498"/>
      <c r="F14" s="498"/>
      <c r="G14" s="498"/>
      <c r="H14" s="498"/>
      <c r="I14" s="498"/>
      <c r="J14" s="498"/>
      <c r="K14" s="498"/>
      <c r="L14" s="498"/>
      <c r="M14" s="498"/>
      <c r="N14" s="498"/>
      <c r="O14" s="498"/>
      <c r="P14" s="499"/>
      <c r="Q14" s="126"/>
    </row>
    <row r="15" spans="2:17" ht="24.75" customHeight="1">
      <c r="B15" s="123"/>
      <c r="C15" s="477"/>
      <c r="D15" s="497"/>
      <c r="E15" s="498"/>
      <c r="F15" s="498"/>
      <c r="G15" s="498"/>
      <c r="H15" s="498"/>
      <c r="I15" s="498"/>
      <c r="J15" s="498"/>
      <c r="K15" s="498"/>
      <c r="L15" s="498"/>
      <c r="M15" s="498"/>
      <c r="N15" s="498"/>
      <c r="O15" s="498"/>
      <c r="P15" s="499"/>
      <c r="Q15" s="126"/>
    </row>
    <row r="16" spans="2:17" ht="24.75" customHeight="1">
      <c r="B16" s="123"/>
      <c r="C16" s="477"/>
      <c r="D16" s="497"/>
      <c r="E16" s="498"/>
      <c r="F16" s="498"/>
      <c r="G16" s="498"/>
      <c r="H16" s="498"/>
      <c r="I16" s="498"/>
      <c r="J16" s="498"/>
      <c r="K16" s="498"/>
      <c r="L16" s="498"/>
      <c r="M16" s="498"/>
      <c r="N16" s="498"/>
      <c r="O16" s="498"/>
      <c r="P16" s="499"/>
      <c r="Q16" s="126"/>
    </row>
    <row r="17" spans="2:17" ht="24.75" customHeight="1">
      <c r="B17" s="123"/>
      <c r="C17" s="477"/>
      <c r="D17" s="497"/>
      <c r="E17" s="498"/>
      <c r="F17" s="498"/>
      <c r="G17" s="498"/>
      <c r="H17" s="498"/>
      <c r="I17" s="498"/>
      <c r="J17" s="498"/>
      <c r="K17" s="498"/>
      <c r="L17" s="498"/>
      <c r="M17" s="498"/>
      <c r="N17" s="498"/>
      <c r="O17" s="498"/>
      <c r="P17" s="499"/>
      <c r="Q17" s="126"/>
    </row>
    <row r="18" spans="2:17" ht="24.75" customHeight="1">
      <c r="B18" s="123"/>
      <c r="C18" s="477"/>
      <c r="D18" s="497"/>
      <c r="E18" s="498"/>
      <c r="F18" s="498"/>
      <c r="G18" s="498"/>
      <c r="H18" s="498"/>
      <c r="I18" s="498"/>
      <c r="J18" s="498"/>
      <c r="K18" s="498"/>
      <c r="L18" s="498"/>
      <c r="M18" s="498"/>
      <c r="N18" s="498"/>
      <c r="O18" s="498"/>
      <c r="P18" s="499"/>
      <c r="Q18" s="126"/>
    </row>
    <row r="19" spans="2:17" ht="24.75" customHeight="1">
      <c r="B19" s="123"/>
      <c r="C19" s="477"/>
      <c r="D19" s="497"/>
      <c r="E19" s="498"/>
      <c r="F19" s="498"/>
      <c r="G19" s="498"/>
      <c r="H19" s="498"/>
      <c r="I19" s="498"/>
      <c r="J19" s="498"/>
      <c r="K19" s="498"/>
      <c r="L19" s="498"/>
      <c r="M19" s="498"/>
      <c r="N19" s="498"/>
      <c r="O19" s="498"/>
      <c r="P19" s="499"/>
      <c r="Q19" s="126"/>
    </row>
    <row r="20" spans="2:17" ht="24.75" customHeight="1">
      <c r="B20" s="123"/>
      <c r="C20" s="477"/>
      <c r="D20" s="497"/>
      <c r="E20" s="498"/>
      <c r="F20" s="498"/>
      <c r="G20" s="498"/>
      <c r="H20" s="498"/>
      <c r="I20" s="498"/>
      <c r="J20" s="498"/>
      <c r="K20" s="498"/>
      <c r="L20" s="498"/>
      <c r="M20" s="498"/>
      <c r="N20" s="498"/>
      <c r="O20" s="498"/>
      <c r="P20" s="499"/>
      <c r="Q20" s="126"/>
    </row>
    <row r="21" spans="2:17" ht="24.75" customHeight="1">
      <c r="B21" s="123"/>
      <c r="C21" s="477"/>
      <c r="D21" s="497"/>
      <c r="E21" s="498"/>
      <c r="F21" s="498"/>
      <c r="G21" s="498"/>
      <c r="H21" s="498"/>
      <c r="I21" s="498"/>
      <c r="J21" s="498"/>
      <c r="K21" s="498"/>
      <c r="L21" s="498"/>
      <c r="M21" s="498"/>
      <c r="N21" s="498"/>
      <c r="O21" s="498"/>
      <c r="P21" s="499"/>
      <c r="Q21" s="126"/>
    </row>
    <row r="22" spans="2:17" ht="24.75" customHeight="1">
      <c r="B22" s="123"/>
      <c r="C22" s="477"/>
      <c r="D22" s="497"/>
      <c r="E22" s="498"/>
      <c r="F22" s="498"/>
      <c r="G22" s="498"/>
      <c r="H22" s="498"/>
      <c r="I22" s="498"/>
      <c r="J22" s="498"/>
      <c r="K22" s="498"/>
      <c r="L22" s="498"/>
      <c r="M22" s="498"/>
      <c r="N22" s="498"/>
      <c r="O22" s="498"/>
      <c r="P22" s="499"/>
      <c r="Q22" s="126"/>
    </row>
    <row r="23" spans="2:17" ht="24.75" customHeight="1">
      <c r="B23" s="123"/>
      <c r="C23" s="477"/>
      <c r="D23" s="497"/>
      <c r="E23" s="498"/>
      <c r="F23" s="498"/>
      <c r="G23" s="498"/>
      <c r="H23" s="498"/>
      <c r="I23" s="498"/>
      <c r="J23" s="498"/>
      <c r="K23" s="498"/>
      <c r="L23" s="498"/>
      <c r="M23" s="498"/>
      <c r="N23" s="498"/>
      <c r="O23" s="498"/>
      <c r="P23" s="499"/>
      <c r="Q23" s="126"/>
    </row>
    <row r="24" spans="2:17" ht="22.5" customHeight="1">
      <c r="B24" s="123"/>
      <c r="C24" s="477"/>
      <c r="D24" s="497"/>
      <c r="E24" s="498"/>
      <c r="F24" s="498"/>
      <c r="G24" s="498"/>
      <c r="H24" s="498"/>
      <c r="I24" s="498"/>
      <c r="J24" s="498"/>
      <c r="K24" s="498"/>
      <c r="L24" s="498"/>
      <c r="M24" s="498"/>
      <c r="N24" s="498"/>
      <c r="O24" s="498"/>
      <c r="P24" s="499"/>
      <c r="Q24" s="126"/>
    </row>
    <row r="25" spans="2:17" ht="22.5" customHeight="1">
      <c r="B25" s="123"/>
      <c r="C25" s="477"/>
      <c r="D25" s="497"/>
      <c r="E25" s="498"/>
      <c r="F25" s="498"/>
      <c r="G25" s="498"/>
      <c r="H25" s="498"/>
      <c r="I25" s="498"/>
      <c r="J25" s="498"/>
      <c r="K25" s="498"/>
      <c r="L25" s="498"/>
      <c r="M25" s="498"/>
      <c r="N25" s="498"/>
      <c r="O25" s="498"/>
      <c r="P25" s="499"/>
      <c r="Q25" s="126"/>
    </row>
    <row r="26" spans="2:17" ht="22.5" customHeight="1">
      <c r="B26" s="123"/>
      <c r="C26" s="477"/>
      <c r="D26" s="497"/>
      <c r="E26" s="498"/>
      <c r="F26" s="498"/>
      <c r="G26" s="498"/>
      <c r="H26" s="498"/>
      <c r="I26" s="498"/>
      <c r="J26" s="498"/>
      <c r="K26" s="498"/>
      <c r="L26" s="498"/>
      <c r="M26" s="498"/>
      <c r="N26" s="498"/>
      <c r="O26" s="498"/>
      <c r="P26" s="499"/>
      <c r="Q26" s="126"/>
    </row>
    <row r="27" spans="2:17" ht="22.5" customHeight="1">
      <c r="B27" s="123"/>
      <c r="C27" s="477"/>
      <c r="D27" s="497"/>
      <c r="E27" s="498"/>
      <c r="F27" s="498"/>
      <c r="G27" s="498"/>
      <c r="H27" s="498"/>
      <c r="I27" s="498"/>
      <c r="J27" s="498"/>
      <c r="K27" s="498"/>
      <c r="L27" s="498"/>
      <c r="M27" s="498"/>
      <c r="N27" s="498"/>
      <c r="O27" s="498"/>
      <c r="P27" s="499"/>
      <c r="Q27" s="126"/>
    </row>
    <row r="28" spans="2:17" ht="22.5" customHeight="1">
      <c r="B28" s="123"/>
      <c r="C28" s="477"/>
      <c r="D28" s="497"/>
      <c r="E28" s="498"/>
      <c r="F28" s="498"/>
      <c r="G28" s="498"/>
      <c r="H28" s="498"/>
      <c r="I28" s="498"/>
      <c r="J28" s="498"/>
      <c r="K28" s="498"/>
      <c r="L28" s="498"/>
      <c r="M28" s="498"/>
      <c r="N28" s="498"/>
      <c r="O28" s="498"/>
      <c r="P28" s="499"/>
      <c r="Q28" s="126"/>
    </row>
    <row r="29" spans="2:17" ht="22.5" customHeight="1">
      <c r="B29" s="123"/>
      <c r="C29" s="477"/>
      <c r="D29" s="497"/>
      <c r="E29" s="498"/>
      <c r="F29" s="498"/>
      <c r="G29" s="498"/>
      <c r="H29" s="498"/>
      <c r="I29" s="498"/>
      <c r="J29" s="498"/>
      <c r="K29" s="498"/>
      <c r="L29" s="498"/>
      <c r="M29" s="498"/>
      <c r="N29" s="498"/>
      <c r="O29" s="498"/>
      <c r="P29" s="499"/>
      <c r="Q29" s="126"/>
    </row>
    <row r="30" spans="2:17" ht="22.5" customHeight="1">
      <c r="B30" s="123"/>
      <c r="C30" s="477"/>
      <c r="D30" s="497"/>
      <c r="E30" s="498"/>
      <c r="F30" s="498"/>
      <c r="G30" s="498"/>
      <c r="H30" s="498"/>
      <c r="I30" s="498"/>
      <c r="J30" s="498"/>
      <c r="K30" s="498"/>
      <c r="L30" s="498"/>
      <c r="M30" s="498"/>
      <c r="N30" s="498"/>
      <c r="O30" s="498"/>
      <c r="P30" s="499"/>
      <c r="Q30" s="126"/>
    </row>
    <row r="31" spans="2:17" ht="22.5" customHeight="1">
      <c r="B31" s="123"/>
      <c r="C31" s="477"/>
      <c r="D31" s="497"/>
      <c r="E31" s="498"/>
      <c r="F31" s="498"/>
      <c r="G31" s="498"/>
      <c r="H31" s="498"/>
      <c r="I31" s="498"/>
      <c r="J31" s="498"/>
      <c r="K31" s="498"/>
      <c r="L31" s="498"/>
      <c r="M31" s="498"/>
      <c r="N31" s="498"/>
      <c r="O31" s="498"/>
      <c r="P31" s="499"/>
      <c r="Q31" s="126"/>
    </row>
    <row r="32" spans="2:17" ht="22.5" customHeight="1">
      <c r="B32" s="123"/>
      <c r="C32" s="477"/>
      <c r="D32" s="497"/>
      <c r="E32" s="498"/>
      <c r="F32" s="498"/>
      <c r="G32" s="498"/>
      <c r="H32" s="498"/>
      <c r="I32" s="498"/>
      <c r="J32" s="498"/>
      <c r="K32" s="498"/>
      <c r="L32" s="498"/>
      <c r="M32" s="498"/>
      <c r="N32" s="498"/>
      <c r="O32" s="498"/>
      <c r="P32" s="499"/>
      <c r="Q32" s="126"/>
    </row>
    <row r="33" spans="2:17" ht="22.5" customHeight="1">
      <c r="B33" s="123"/>
      <c r="C33" s="477"/>
      <c r="D33" s="497"/>
      <c r="E33" s="498"/>
      <c r="F33" s="498"/>
      <c r="G33" s="498"/>
      <c r="H33" s="498"/>
      <c r="I33" s="498"/>
      <c r="J33" s="498"/>
      <c r="K33" s="498"/>
      <c r="L33" s="498"/>
      <c r="M33" s="498"/>
      <c r="N33" s="498"/>
      <c r="O33" s="498"/>
      <c r="P33" s="499"/>
      <c r="Q33" s="126"/>
    </row>
    <row r="34" spans="2:17" ht="22.5" customHeight="1">
      <c r="B34" s="123"/>
      <c r="C34" s="477"/>
      <c r="D34" s="497"/>
      <c r="E34" s="498"/>
      <c r="F34" s="498"/>
      <c r="G34" s="498"/>
      <c r="H34" s="498"/>
      <c r="I34" s="498"/>
      <c r="J34" s="498"/>
      <c r="K34" s="498"/>
      <c r="L34" s="498"/>
      <c r="M34" s="498"/>
      <c r="N34" s="498"/>
      <c r="O34" s="498"/>
      <c r="P34" s="499"/>
      <c r="Q34" s="126"/>
    </row>
    <row r="35" spans="2:17" ht="22.5" customHeight="1">
      <c r="B35" s="123"/>
      <c r="C35" s="478"/>
      <c r="D35" s="500"/>
      <c r="E35" s="501"/>
      <c r="F35" s="501"/>
      <c r="G35" s="501"/>
      <c r="H35" s="501"/>
      <c r="I35" s="501"/>
      <c r="J35" s="501"/>
      <c r="K35" s="501"/>
      <c r="L35" s="501"/>
      <c r="M35" s="501"/>
      <c r="N35" s="501"/>
      <c r="O35" s="501"/>
      <c r="P35" s="502"/>
      <c r="Q35" s="126"/>
    </row>
    <row r="36" spans="2:17" ht="22.5" customHeight="1">
      <c r="B36" s="123"/>
      <c r="C36" s="128" t="s">
        <v>154</v>
      </c>
      <c r="D36" s="127"/>
      <c r="E36" s="127"/>
      <c r="F36" s="128"/>
      <c r="G36" s="128"/>
      <c r="H36" s="128"/>
      <c r="I36" s="128"/>
      <c r="J36" s="128"/>
      <c r="K36" s="128"/>
      <c r="L36" s="128"/>
      <c r="M36" s="128"/>
      <c r="N36" s="128"/>
      <c r="O36" s="128"/>
      <c r="Q36" s="126"/>
    </row>
    <row r="37" spans="2:17" ht="22.5" customHeight="1">
      <c r="B37" s="123"/>
      <c r="C37" s="147" t="s">
        <v>131</v>
      </c>
      <c r="D37" s="148">
        <f>LEN(D9)</f>
        <v>0</v>
      </c>
      <c r="E37" s="149" t="s">
        <v>128</v>
      </c>
      <c r="G37" s="128"/>
      <c r="H37" s="128"/>
      <c r="I37" s="128"/>
      <c r="J37" s="128"/>
      <c r="K37" s="128"/>
      <c r="L37" s="128" t="s">
        <v>32</v>
      </c>
      <c r="M37" s="128"/>
      <c r="N37" s="128"/>
      <c r="O37" s="128"/>
      <c r="Q37" s="126"/>
    </row>
    <row r="38" spans="2:17" ht="3.75" customHeight="1">
      <c r="B38" s="123"/>
      <c r="D38" s="150"/>
      <c r="E38" s="150"/>
      <c r="F38" s="138"/>
      <c r="G38" s="138"/>
      <c r="H38" s="138"/>
      <c r="I38" s="138"/>
      <c r="J38" s="138"/>
      <c r="K38" s="138"/>
      <c r="L38" s="138"/>
      <c r="M38" s="138"/>
      <c r="N38" s="138"/>
      <c r="O38" s="138"/>
      <c r="P38" s="138"/>
      <c r="Q38" s="131"/>
    </row>
    <row r="39" spans="2:17" ht="4.5" customHeight="1">
      <c r="B39" s="132"/>
      <c r="C39" s="133"/>
      <c r="D39" s="133"/>
      <c r="E39" s="133"/>
      <c r="F39" s="133"/>
      <c r="G39" s="133"/>
      <c r="H39" s="134"/>
      <c r="I39" s="133"/>
      <c r="J39" s="133"/>
      <c r="K39" s="133"/>
      <c r="L39" s="134"/>
      <c r="M39" s="133"/>
      <c r="N39" s="133"/>
      <c r="O39" s="133"/>
      <c r="P39" s="133"/>
      <c r="Q39" s="135"/>
    </row>
  </sheetData>
  <sheetProtection/>
  <mergeCells count="6">
    <mergeCell ref="P1:Q2"/>
    <mergeCell ref="C2:E3"/>
    <mergeCell ref="B5:Q5"/>
    <mergeCell ref="C8:P8"/>
    <mergeCell ref="C9:C35"/>
    <mergeCell ref="D9:P3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5"/>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B1" sqref="B1"/>
    </sheetView>
  </sheetViews>
  <sheetFormatPr defaultColWidth="9.00390625" defaultRowHeight="13.5" customHeight="1"/>
  <cols>
    <col min="1" max="1" width="0.875" style="114" customWidth="1"/>
    <col min="2" max="2" width="2.50390625" style="114" customWidth="1"/>
    <col min="3" max="3" width="7.125" style="114" customWidth="1"/>
    <col min="4" max="7" width="6.125" style="114" customWidth="1"/>
    <col min="8" max="8" width="6.125" style="117" customWidth="1"/>
    <col min="9" max="11" width="6.125" style="114" customWidth="1"/>
    <col min="12" max="12" width="6.125" style="117" customWidth="1"/>
    <col min="13" max="16" width="6.125" style="114" customWidth="1"/>
    <col min="17" max="17" width="3.875" style="114" customWidth="1"/>
    <col min="18" max="16384" width="9.00390625" style="118" customWidth="1"/>
  </cols>
  <sheetData>
    <row r="1" spans="3:17" ht="17.25" customHeight="1">
      <c r="C1" s="136"/>
      <c r="D1" s="136"/>
      <c r="E1" s="136"/>
      <c r="H1" s="116"/>
      <c r="I1" s="116"/>
      <c r="J1" s="117"/>
      <c r="K1" s="117"/>
      <c r="P1" s="434" t="s">
        <v>152</v>
      </c>
      <c r="Q1" s="434"/>
    </row>
    <row r="2" spans="3:17" ht="17.25" customHeight="1">
      <c r="C2" s="442"/>
      <c r="D2" s="442"/>
      <c r="E2" s="442"/>
      <c r="G2" s="116"/>
      <c r="I2" s="116"/>
      <c r="J2" s="117"/>
      <c r="K2" s="116"/>
      <c r="M2" s="117"/>
      <c r="N2" s="117"/>
      <c r="P2" s="434"/>
      <c r="Q2" s="434"/>
    </row>
    <row r="3" spans="3:17" ht="3" customHeight="1">
      <c r="C3" s="442"/>
      <c r="D3" s="442"/>
      <c r="E3" s="442"/>
      <c r="G3" s="116"/>
      <c r="I3" s="116"/>
      <c r="J3" s="117"/>
      <c r="K3" s="116"/>
      <c r="M3" s="117"/>
      <c r="N3" s="117"/>
      <c r="P3" s="117"/>
      <c r="Q3" s="117"/>
    </row>
    <row r="4" ht="9" customHeight="1"/>
    <row r="5" spans="2:17" ht="21" customHeight="1">
      <c r="B5" s="443" t="s">
        <v>92</v>
      </c>
      <c r="C5" s="444"/>
      <c r="D5" s="444"/>
      <c r="E5" s="444"/>
      <c r="F5" s="444"/>
      <c r="G5" s="444"/>
      <c r="H5" s="444"/>
      <c r="I5" s="444"/>
      <c r="J5" s="444"/>
      <c r="K5" s="444"/>
      <c r="L5" s="444"/>
      <c r="M5" s="444"/>
      <c r="N5" s="444"/>
      <c r="O5" s="444"/>
      <c r="P5" s="444"/>
      <c r="Q5" s="445"/>
    </row>
    <row r="6" spans="2:17" ht="21" customHeight="1">
      <c r="B6" s="119"/>
      <c r="C6" s="115" t="s">
        <v>96</v>
      </c>
      <c r="D6" s="120"/>
      <c r="E6" s="120"/>
      <c r="F6" s="120"/>
      <c r="G6" s="120"/>
      <c r="H6" s="120"/>
      <c r="I6" s="120"/>
      <c r="J6" s="120"/>
      <c r="K6" s="120"/>
      <c r="L6" s="120"/>
      <c r="M6" s="120"/>
      <c r="N6" s="120"/>
      <c r="O6" s="120"/>
      <c r="P6" s="120"/>
      <c r="Q6" s="122"/>
    </row>
    <row r="7" spans="2:17" ht="1.5" customHeight="1">
      <c r="B7" s="123"/>
      <c r="C7" s="145"/>
      <c r="D7" s="137"/>
      <c r="E7" s="137"/>
      <c r="F7" s="138"/>
      <c r="G7" s="138"/>
      <c r="H7" s="138"/>
      <c r="I7" s="138"/>
      <c r="J7" s="138"/>
      <c r="K7" s="138"/>
      <c r="L7" s="138"/>
      <c r="M7" s="138"/>
      <c r="N7" s="138"/>
      <c r="O7" s="138"/>
      <c r="P7" s="138"/>
      <c r="Q7" s="126"/>
    </row>
    <row r="8" spans="2:17" ht="97.5" customHeight="1">
      <c r="B8" s="123"/>
      <c r="C8" s="492" t="s">
        <v>153</v>
      </c>
      <c r="D8" s="493"/>
      <c r="E8" s="493"/>
      <c r="F8" s="493"/>
      <c r="G8" s="493"/>
      <c r="H8" s="493"/>
      <c r="I8" s="493"/>
      <c r="J8" s="493"/>
      <c r="K8" s="493"/>
      <c r="L8" s="493"/>
      <c r="M8" s="493"/>
      <c r="N8" s="493"/>
      <c r="O8" s="493"/>
      <c r="P8" s="493"/>
      <c r="Q8" s="126"/>
    </row>
    <row r="9" spans="2:17" ht="20.25" customHeight="1">
      <c r="B9" s="123"/>
      <c r="C9" s="491" t="s">
        <v>155</v>
      </c>
      <c r="D9" s="494"/>
      <c r="E9" s="495"/>
      <c r="F9" s="495"/>
      <c r="G9" s="495"/>
      <c r="H9" s="495"/>
      <c r="I9" s="495"/>
      <c r="J9" s="495"/>
      <c r="K9" s="495"/>
      <c r="L9" s="495"/>
      <c r="M9" s="495"/>
      <c r="N9" s="495"/>
      <c r="O9" s="495"/>
      <c r="P9" s="496"/>
      <c r="Q9" s="126"/>
    </row>
    <row r="10" spans="2:17" ht="15" customHeight="1">
      <c r="B10" s="123"/>
      <c r="C10" s="491"/>
      <c r="D10" s="497"/>
      <c r="E10" s="498"/>
      <c r="F10" s="498"/>
      <c r="G10" s="498"/>
      <c r="H10" s="498"/>
      <c r="I10" s="498"/>
      <c r="J10" s="498"/>
      <c r="K10" s="498"/>
      <c r="L10" s="498"/>
      <c r="M10" s="498"/>
      <c r="N10" s="498"/>
      <c r="O10" s="498"/>
      <c r="P10" s="499"/>
      <c r="Q10" s="126"/>
    </row>
    <row r="11" spans="2:17" ht="24.75" customHeight="1">
      <c r="B11" s="123"/>
      <c r="C11" s="491"/>
      <c r="D11" s="497"/>
      <c r="E11" s="498"/>
      <c r="F11" s="498"/>
      <c r="G11" s="498"/>
      <c r="H11" s="498"/>
      <c r="I11" s="498"/>
      <c r="J11" s="498"/>
      <c r="K11" s="498"/>
      <c r="L11" s="498"/>
      <c r="M11" s="498"/>
      <c r="N11" s="498"/>
      <c r="O11" s="498"/>
      <c r="P11" s="499"/>
      <c r="Q11" s="126"/>
    </row>
    <row r="12" spans="2:17" ht="24.75" customHeight="1">
      <c r="B12" s="123"/>
      <c r="C12" s="491"/>
      <c r="D12" s="497"/>
      <c r="E12" s="498"/>
      <c r="F12" s="498"/>
      <c r="G12" s="498"/>
      <c r="H12" s="498"/>
      <c r="I12" s="498"/>
      <c r="J12" s="498"/>
      <c r="K12" s="498"/>
      <c r="L12" s="498"/>
      <c r="M12" s="498"/>
      <c r="N12" s="498"/>
      <c r="O12" s="498"/>
      <c r="P12" s="499"/>
      <c r="Q12" s="126"/>
    </row>
    <row r="13" spans="2:17" ht="24.75" customHeight="1">
      <c r="B13" s="123"/>
      <c r="C13" s="491"/>
      <c r="D13" s="497"/>
      <c r="E13" s="498"/>
      <c r="F13" s="498"/>
      <c r="G13" s="498"/>
      <c r="H13" s="498"/>
      <c r="I13" s="498"/>
      <c r="J13" s="498"/>
      <c r="K13" s="498"/>
      <c r="L13" s="498"/>
      <c r="M13" s="498"/>
      <c r="N13" s="498"/>
      <c r="O13" s="498"/>
      <c r="P13" s="499"/>
      <c r="Q13" s="126"/>
    </row>
    <row r="14" spans="2:17" ht="24.75" customHeight="1">
      <c r="B14" s="123"/>
      <c r="C14" s="491"/>
      <c r="D14" s="497"/>
      <c r="E14" s="498"/>
      <c r="F14" s="498"/>
      <c r="G14" s="498"/>
      <c r="H14" s="498"/>
      <c r="I14" s="498"/>
      <c r="J14" s="498"/>
      <c r="K14" s="498"/>
      <c r="L14" s="498"/>
      <c r="M14" s="498"/>
      <c r="N14" s="498"/>
      <c r="O14" s="498"/>
      <c r="P14" s="499"/>
      <c r="Q14" s="126"/>
    </row>
    <row r="15" spans="2:17" ht="24.75" customHeight="1">
      <c r="B15" s="123"/>
      <c r="C15" s="491"/>
      <c r="D15" s="497"/>
      <c r="E15" s="498"/>
      <c r="F15" s="498"/>
      <c r="G15" s="498"/>
      <c r="H15" s="498"/>
      <c r="I15" s="498"/>
      <c r="J15" s="498"/>
      <c r="K15" s="498"/>
      <c r="L15" s="498"/>
      <c r="M15" s="498"/>
      <c r="N15" s="498"/>
      <c r="O15" s="498"/>
      <c r="P15" s="499"/>
      <c r="Q15" s="126"/>
    </row>
    <row r="16" spans="2:17" ht="24.75" customHeight="1">
      <c r="B16" s="123"/>
      <c r="C16" s="491"/>
      <c r="D16" s="497"/>
      <c r="E16" s="498"/>
      <c r="F16" s="498"/>
      <c r="G16" s="498"/>
      <c r="H16" s="498"/>
      <c r="I16" s="498"/>
      <c r="J16" s="498"/>
      <c r="K16" s="498"/>
      <c r="L16" s="498"/>
      <c r="M16" s="498"/>
      <c r="N16" s="498"/>
      <c r="O16" s="498"/>
      <c r="P16" s="499"/>
      <c r="Q16" s="126"/>
    </row>
    <row r="17" spans="2:17" ht="24.75" customHeight="1">
      <c r="B17" s="123"/>
      <c r="C17" s="491"/>
      <c r="D17" s="497"/>
      <c r="E17" s="498"/>
      <c r="F17" s="498"/>
      <c r="G17" s="498"/>
      <c r="H17" s="498"/>
      <c r="I17" s="498"/>
      <c r="J17" s="498"/>
      <c r="K17" s="498"/>
      <c r="L17" s="498"/>
      <c r="M17" s="498"/>
      <c r="N17" s="498"/>
      <c r="O17" s="498"/>
      <c r="P17" s="499"/>
      <c r="Q17" s="126"/>
    </row>
    <row r="18" spans="2:17" ht="24.75" customHeight="1">
      <c r="B18" s="123"/>
      <c r="C18" s="491"/>
      <c r="D18" s="497"/>
      <c r="E18" s="498"/>
      <c r="F18" s="498"/>
      <c r="G18" s="498"/>
      <c r="H18" s="498"/>
      <c r="I18" s="498"/>
      <c r="J18" s="498"/>
      <c r="K18" s="498"/>
      <c r="L18" s="498"/>
      <c r="M18" s="498"/>
      <c r="N18" s="498"/>
      <c r="O18" s="498"/>
      <c r="P18" s="499"/>
      <c r="Q18" s="126"/>
    </row>
    <row r="19" spans="2:17" ht="24.75" customHeight="1">
      <c r="B19" s="123"/>
      <c r="C19" s="491"/>
      <c r="D19" s="497"/>
      <c r="E19" s="498"/>
      <c r="F19" s="498"/>
      <c r="G19" s="498"/>
      <c r="H19" s="498"/>
      <c r="I19" s="498"/>
      <c r="J19" s="498"/>
      <c r="K19" s="498"/>
      <c r="L19" s="498"/>
      <c r="M19" s="498"/>
      <c r="N19" s="498"/>
      <c r="O19" s="498"/>
      <c r="P19" s="499"/>
      <c r="Q19" s="126"/>
    </row>
    <row r="20" spans="2:17" ht="24.75" customHeight="1">
      <c r="B20" s="123"/>
      <c r="C20" s="491"/>
      <c r="D20" s="500"/>
      <c r="E20" s="501"/>
      <c r="F20" s="501"/>
      <c r="G20" s="501"/>
      <c r="H20" s="501"/>
      <c r="I20" s="501"/>
      <c r="J20" s="501"/>
      <c r="K20" s="501"/>
      <c r="L20" s="501"/>
      <c r="M20" s="501"/>
      <c r="N20" s="501"/>
      <c r="O20" s="501"/>
      <c r="P20" s="502"/>
      <c r="Q20" s="126"/>
    </row>
    <row r="21" spans="2:17" ht="24.75" customHeight="1">
      <c r="B21" s="123"/>
      <c r="C21" s="476" t="s">
        <v>156</v>
      </c>
      <c r="D21" s="503"/>
      <c r="E21" s="504"/>
      <c r="F21" s="504"/>
      <c r="G21" s="504"/>
      <c r="H21" s="504"/>
      <c r="I21" s="504"/>
      <c r="J21" s="504"/>
      <c r="K21" s="504"/>
      <c r="L21" s="504"/>
      <c r="M21" s="504"/>
      <c r="N21" s="504"/>
      <c r="O21" s="504"/>
      <c r="P21" s="505"/>
      <c r="Q21" s="126"/>
    </row>
    <row r="22" spans="2:17" ht="24.75" customHeight="1">
      <c r="B22" s="123"/>
      <c r="C22" s="477"/>
      <c r="D22" s="506"/>
      <c r="E22" s="507"/>
      <c r="F22" s="507"/>
      <c r="G22" s="507"/>
      <c r="H22" s="507"/>
      <c r="I22" s="507"/>
      <c r="J22" s="507"/>
      <c r="K22" s="507"/>
      <c r="L22" s="507"/>
      <c r="M22" s="507"/>
      <c r="N22" s="507"/>
      <c r="O22" s="507"/>
      <c r="P22" s="508"/>
      <c r="Q22" s="126"/>
    </row>
    <row r="23" spans="2:17" ht="24.75" customHeight="1">
      <c r="B23" s="123"/>
      <c r="C23" s="477"/>
      <c r="D23" s="506"/>
      <c r="E23" s="507"/>
      <c r="F23" s="507"/>
      <c r="G23" s="507"/>
      <c r="H23" s="507"/>
      <c r="I23" s="507"/>
      <c r="J23" s="507"/>
      <c r="K23" s="507"/>
      <c r="L23" s="507"/>
      <c r="M23" s="507"/>
      <c r="N23" s="507"/>
      <c r="O23" s="507"/>
      <c r="P23" s="508"/>
      <c r="Q23" s="126"/>
    </row>
    <row r="24" spans="2:17" ht="22.5" customHeight="1">
      <c r="B24" s="123"/>
      <c r="C24" s="477"/>
      <c r="D24" s="506"/>
      <c r="E24" s="507"/>
      <c r="F24" s="507"/>
      <c r="G24" s="507"/>
      <c r="H24" s="507"/>
      <c r="I24" s="507"/>
      <c r="J24" s="507"/>
      <c r="K24" s="507"/>
      <c r="L24" s="507"/>
      <c r="M24" s="507"/>
      <c r="N24" s="507"/>
      <c r="O24" s="507"/>
      <c r="P24" s="508"/>
      <c r="Q24" s="126"/>
    </row>
    <row r="25" spans="2:17" ht="22.5" customHeight="1">
      <c r="B25" s="123"/>
      <c r="C25" s="477"/>
      <c r="D25" s="506"/>
      <c r="E25" s="507"/>
      <c r="F25" s="507"/>
      <c r="G25" s="507"/>
      <c r="H25" s="507"/>
      <c r="I25" s="507"/>
      <c r="J25" s="507"/>
      <c r="K25" s="507"/>
      <c r="L25" s="507"/>
      <c r="M25" s="507"/>
      <c r="N25" s="507"/>
      <c r="O25" s="507"/>
      <c r="P25" s="508"/>
      <c r="Q25" s="126"/>
    </row>
    <row r="26" spans="2:17" ht="22.5" customHeight="1">
      <c r="B26" s="123"/>
      <c r="C26" s="477"/>
      <c r="D26" s="506"/>
      <c r="E26" s="507"/>
      <c r="F26" s="507"/>
      <c r="G26" s="507"/>
      <c r="H26" s="507"/>
      <c r="I26" s="507"/>
      <c r="J26" s="507"/>
      <c r="K26" s="507"/>
      <c r="L26" s="507"/>
      <c r="M26" s="507"/>
      <c r="N26" s="507"/>
      <c r="O26" s="507"/>
      <c r="P26" s="508"/>
      <c r="Q26" s="126"/>
    </row>
    <row r="27" spans="2:17" ht="22.5" customHeight="1">
      <c r="B27" s="123"/>
      <c r="C27" s="477"/>
      <c r="D27" s="506"/>
      <c r="E27" s="507"/>
      <c r="F27" s="507"/>
      <c r="G27" s="507"/>
      <c r="H27" s="507"/>
      <c r="I27" s="507"/>
      <c r="J27" s="507"/>
      <c r="K27" s="507"/>
      <c r="L27" s="507"/>
      <c r="M27" s="507"/>
      <c r="N27" s="507"/>
      <c r="O27" s="507"/>
      <c r="P27" s="508"/>
      <c r="Q27" s="126"/>
    </row>
    <row r="28" spans="2:17" ht="22.5" customHeight="1">
      <c r="B28" s="123"/>
      <c r="C28" s="477"/>
      <c r="D28" s="506"/>
      <c r="E28" s="507"/>
      <c r="F28" s="507"/>
      <c r="G28" s="507"/>
      <c r="H28" s="507"/>
      <c r="I28" s="507"/>
      <c r="J28" s="507"/>
      <c r="K28" s="507"/>
      <c r="L28" s="507"/>
      <c r="M28" s="507"/>
      <c r="N28" s="507"/>
      <c r="O28" s="507"/>
      <c r="P28" s="508"/>
      <c r="Q28" s="126"/>
    </row>
    <row r="29" spans="2:17" ht="22.5" customHeight="1">
      <c r="B29" s="123"/>
      <c r="C29" s="477"/>
      <c r="D29" s="506"/>
      <c r="E29" s="507"/>
      <c r="F29" s="507"/>
      <c r="G29" s="507"/>
      <c r="H29" s="507"/>
      <c r="I29" s="507"/>
      <c r="J29" s="507"/>
      <c r="K29" s="507"/>
      <c r="L29" s="507"/>
      <c r="M29" s="507"/>
      <c r="N29" s="507"/>
      <c r="O29" s="507"/>
      <c r="P29" s="508"/>
      <c r="Q29" s="126"/>
    </row>
    <row r="30" spans="2:17" ht="22.5" customHeight="1">
      <c r="B30" s="123"/>
      <c r="C30" s="477"/>
      <c r="D30" s="506"/>
      <c r="E30" s="507"/>
      <c r="F30" s="507"/>
      <c r="G30" s="507"/>
      <c r="H30" s="507"/>
      <c r="I30" s="507"/>
      <c r="J30" s="507"/>
      <c r="K30" s="507"/>
      <c r="L30" s="507"/>
      <c r="M30" s="507"/>
      <c r="N30" s="507"/>
      <c r="O30" s="507"/>
      <c r="P30" s="508"/>
      <c r="Q30" s="126"/>
    </row>
    <row r="31" spans="2:17" ht="22.5" customHeight="1">
      <c r="B31" s="123"/>
      <c r="C31" s="477"/>
      <c r="D31" s="506"/>
      <c r="E31" s="507"/>
      <c r="F31" s="507"/>
      <c r="G31" s="507"/>
      <c r="H31" s="507"/>
      <c r="I31" s="507"/>
      <c r="J31" s="507"/>
      <c r="K31" s="507"/>
      <c r="L31" s="507"/>
      <c r="M31" s="507"/>
      <c r="N31" s="507"/>
      <c r="O31" s="507"/>
      <c r="P31" s="508"/>
      <c r="Q31" s="126"/>
    </row>
    <row r="32" spans="2:17" ht="22.5" customHeight="1">
      <c r="B32" s="123"/>
      <c r="C32" s="477"/>
      <c r="D32" s="506"/>
      <c r="E32" s="507"/>
      <c r="F32" s="507"/>
      <c r="G32" s="507"/>
      <c r="H32" s="507"/>
      <c r="I32" s="507"/>
      <c r="J32" s="507"/>
      <c r="K32" s="507"/>
      <c r="L32" s="507"/>
      <c r="M32" s="507"/>
      <c r="N32" s="507"/>
      <c r="O32" s="507"/>
      <c r="P32" s="508"/>
      <c r="Q32" s="126"/>
    </row>
    <row r="33" spans="2:17" ht="22.5" customHeight="1">
      <c r="B33" s="123"/>
      <c r="C33" s="477"/>
      <c r="D33" s="506"/>
      <c r="E33" s="507"/>
      <c r="F33" s="507"/>
      <c r="G33" s="507"/>
      <c r="H33" s="507"/>
      <c r="I33" s="507"/>
      <c r="J33" s="507"/>
      <c r="K33" s="507"/>
      <c r="L33" s="507"/>
      <c r="M33" s="507"/>
      <c r="N33" s="507"/>
      <c r="O33" s="507"/>
      <c r="P33" s="508"/>
      <c r="Q33" s="126"/>
    </row>
    <row r="34" spans="2:17" ht="22.5" customHeight="1">
      <c r="B34" s="123"/>
      <c r="C34" s="477"/>
      <c r="D34" s="506"/>
      <c r="E34" s="507"/>
      <c r="F34" s="507"/>
      <c r="G34" s="507"/>
      <c r="H34" s="507"/>
      <c r="I34" s="507"/>
      <c r="J34" s="507"/>
      <c r="K34" s="507"/>
      <c r="L34" s="507"/>
      <c r="M34" s="507"/>
      <c r="N34" s="507"/>
      <c r="O34" s="507"/>
      <c r="P34" s="508"/>
      <c r="Q34" s="126"/>
    </row>
    <row r="35" spans="2:17" ht="22.5" customHeight="1">
      <c r="B35" s="123"/>
      <c r="C35" s="478"/>
      <c r="D35" s="509"/>
      <c r="E35" s="510"/>
      <c r="F35" s="510"/>
      <c r="G35" s="510"/>
      <c r="H35" s="510"/>
      <c r="I35" s="510"/>
      <c r="J35" s="510"/>
      <c r="K35" s="510"/>
      <c r="L35" s="510"/>
      <c r="M35" s="510"/>
      <c r="N35" s="510"/>
      <c r="O35" s="510"/>
      <c r="P35" s="511"/>
      <c r="Q35" s="126"/>
    </row>
    <row r="36" spans="2:17" ht="22.5" customHeight="1">
      <c r="B36" s="123"/>
      <c r="C36" s="128" t="s">
        <v>154</v>
      </c>
      <c r="D36" s="127"/>
      <c r="E36" s="127"/>
      <c r="F36" s="128"/>
      <c r="G36" s="128"/>
      <c r="H36" s="128"/>
      <c r="I36" s="128"/>
      <c r="J36" s="128"/>
      <c r="K36" s="128"/>
      <c r="L36" s="128"/>
      <c r="M36" s="128"/>
      <c r="N36" s="128"/>
      <c r="O36" s="128"/>
      <c r="Q36" s="126"/>
    </row>
    <row r="37" spans="2:17" ht="22.5" customHeight="1">
      <c r="B37" s="123"/>
      <c r="C37" s="152"/>
      <c r="D37" s="153"/>
      <c r="E37" s="149"/>
      <c r="G37" s="128"/>
      <c r="H37" s="128"/>
      <c r="I37" s="128"/>
      <c r="J37" s="128"/>
      <c r="K37" s="128"/>
      <c r="L37" s="128" t="s">
        <v>32</v>
      </c>
      <c r="M37" s="128"/>
      <c r="N37" s="128"/>
      <c r="O37" s="128"/>
      <c r="Q37" s="126"/>
    </row>
    <row r="38" spans="2:17" ht="3.75" customHeight="1">
      <c r="B38" s="123"/>
      <c r="D38" s="150"/>
      <c r="E38" s="150"/>
      <c r="F38" s="138"/>
      <c r="G38" s="138"/>
      <c r="H38" s="138"/>
      <c r="I38" s="138"/>
      <c r="J38" s="138"/>
      <c r="K38" s="138"/>
      <c r="L38" s="138"/>
      <c r="M38" s="138"/>
      <c r="N38" s="138"/>
      <c r="O38" s="138"/>
      <c r="P38" s="138"/>
      <c r="Q38" s="131"/>
    </row>
    <row r="39" spans="2:17" ht="4.5" customHeight="1">
      <c r="B39" s="132"/>
      <c r="C39" s="133"/>
      <c r="D39" s="133"/>
      <c r="E39" s="133"/>
      <c r="F39" s="133"/>
      <c r="G39" s="133"/>
      <c r="H39" s="134"/>
      <c r="I39" s="133"/>
      <c r="J39" s="133"/>
      <c r="K39" s="133"/>
      <c r="L39" s="134"/>
      <c r="M39" s="133"/>
      <c r="N39" s="133"/>
      <c r="O39" s="133"/>
      <c r="P39" s="133"/>
      <c r="Q39" s="135"/>
    </row>
  </sheetData>
  <sheetProtection/>
  <mergeCells count="8">
    <mergeCell ref="C21:C35"/>
    <mergeCell ref="D21:P35"/>
    <mergeCell ref="P1:Q2"/>
    <mergeCell ref="C2:E3"/>
    <mergeCell ref="B5:Q5"/>
    <mergeCell ref="C8:P8"/>
    <mergeCell ref="C9:C20"/>
    <mergeCell ref="D9:P20"/>
  </mergeCells>
  <printOptions/>
  <pageMargins left="0.6299212598425197" right="0.4330708661417323" top="0.6299212598425197" bottom="0.4724409448818898" header="0.2362204724409449" footer="0.1968503937007874"/>
  <pageSetup fitToHeight="1" fitToWidth="1" horizontalDpi="600" verticalDpi="600" orientation="portrait" paperSize="9" scale="9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US161103</dc:creator>
  <cp:keywords/>
  <dc:description/>
  <cp:lastModifiedBy>英治 東馬</cp:lastModifiedBy>
  <cp:lastPrinted>2020-06-15T05:33:59Z</cp:lastPrinted>
  <dcterms:created xsi:type="dcterms:W3CDTF">2019-06-18T10:52:54Z</dcterms:created>
  <dcterms:modified xsi:type="dcterms:W3CDTF">2024-06-25T06:50:08Z</dcterms:modified>
  <cp:category/>
  <cp:version/>
  <cp:contentType/>
  <cp:contentStatus/>
</cp:coreProperties>
</file>